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455" windowHeight="4635" activeTab="3"/>
  </bookViews>
  <sheets>
    <sheet name="OPĆI DIO" sheetId="1" r:id="rId1"/>
    <sheet name="PRIHODI I PRIMICI" sheetId="2" r:id="rId2"/>
    <sheet name="RASHODI I IZDACI" sheetId="3" r:id="rId3"/>
    <sheet name="Poseban dio" sheetId="4" r:id="rId4"/>
    <sheet name="Kapitalni izdaci" sheetId="5" r:id="rId5"/>
  </sheets>
  <definedNames>
    <definedName name="_xlnm.Print_Area" localSheetId="4">'Kapitalni izdaci'!$A$1:$G$397</definedName>
    <definedName name="_xlnm.Print_Area" localSheetId="0">'OPĆI DIO'!$A$1:$G$16</definedName>
    <definedName name="_xlnm.Print_Area" localSheetId="3">'Poseban dio'!$A$1:$I$329</definedName>
    <definedName name="_xlnm.Print_Area" localSheetId="1">'PRIHODI I PRIMICI'!$A$1:$L$148</definedName>
    <definedName name="_xlnm.Print_Area" localSheetId="2">'RASHODI I IZDACI'!$A$1:$L$226</definedName>
  </definedNames>
  <calcPr fullCalcOnLoad="1"/>
</workbook>
</file>

<file path=xl/sharedStrings.xml><?xml version="1.0" encoding="utf-8"?>
<sst xmlns="http://schemas.openxmlformats.org/spreadsheetml/2006/main" count="1514" uniqueCount="462">
  <si>
    <t xml:space="preserve">PROJEKCIJE             2019. - 2020. </t>
  </si>
  <si>
    <r>
      <t xml:space="preserve">            613974        Izdaci za rad Općinskog izbornog povjerenstva i </t>
    </r>
    <r>
      <rPr>
        <sz val="8"/>
        <color indexed="8"/>
        <rFont val="Calibri"/>
        <family val="2"/>
      </rPr>
      <t>naknada za članove Biračkih odbora za Opće izbore 2018. godine</t>
    </r>
  </si>
  <si>
    <t xml:space="preserve">PROJEKCIJE        2019. - 2020. </t>
  </si>
  <si>
    <r>
      <t xml:space="preserve">      821612      Rekonstrukcija cesta i mostova - Rekonstrukcija lokalnih asfaltnih</t>
    </r>
    <r>
      <rPr>
        <sz val="8"/>
        <color indexed="8"/>
        <rFont val="Calibri"/>
        <family val="2"/>
      </rPr>
      <t xml:space="preserve"> cesta financiranih sredstvima drugih razina vlasti i  Općine Orašje (</t>
    </r>
    <r>
      <rPr>
        <b/>
        <sz val="8"/>
        <color indexed="8"/>
        <rFont val="Calibri"/>
        <family val="2"/>
      </rPr>
      <t>rekonstrukcija VIII i XI ulice, te ceste prema MI PRIMA VIP i izvlaštenja uz cestu R 464)</t>
    </r>
  </si>
  <si>
    <r>
      <t xml:space="preserve">           821222     Ceste i mostovi - Izgradnja cesta, pješačkih staza, odmorišta i parkova</t>
    </r>
    <r>
      <rPr>
        <sz val="8"/>
        <color indexed="8"/>
        <rFont val="Calibri"/>
        <family val="2"/>
      </rPr>
      <t xml:space="preserve"> na području Općine Orašje i u Poduzetničkoj zoni Dusine (</t>
    </r>
    <r>
      <rPr>
        <b/>
        <sz val="8"/>
        <color indexed="8"/>
        <rFont val="Calibri"/>
        <family val="2"/>
      </rPr>
      <t>Poljica u Boku i cesta u JUG II u Orašju</t>
    </r>
    <r>
      <rPr>
        <sz val="8"/>
        <color indexed="8"/>
        <rFont val="Calibri"/>
        <family val="2"/>
      </rPr>
      <t xml:space="preserve">)         </t>
    </r>
  </si>
  <si>
    <r>
      <t xml:space="preserve">            821224      Objekti vodovoda i kanalizacije- Vlastiti udio u projektu EIB-a (</t>
    </r>
    <r>
      <rPr>
        <b/>
        <sz val="8"/>
        <color indexed="8"/>
        <rFont val="Calibri"/>
        <family val="2"/>
      </rPr>
      <t>nabava prečistača pitke vode na Vodocrpilištu u Kostrču i naknada za izvlaštenje za izgradnju kanalizacije).</t>
    </r>
  </si>
  <si>
    <r>
      <t xml:space="preserve">      821614       Rekonstrukcija zgrada - Rekonstrukcija građevina u vlasništvu Općine Orašje (Carinski terminal, Centar za poduzetništvo u </t>
    </r>
    <r>
      <rPr>
        <b/>
        <sz val="8"/>
        <color indexed="8"/>
        <rFont val="Calibri"/>
        <family val="2"/>
      </rPr>
      <t>Projektu INVEST IN LOG i zgrada Općine</t>
    </r>
    <r>
      <rPr>
        <sz val="8"/>
        <color indexed="8"/>
        <rFont val="Calibri"/>
        <family val="2"/>
      </rPr>
      <t>)</t>
    </r>
  </si>
  <si>
    <r>
      <t xml:space="preserve">       821521        Studije izvodljivosti pojektne pripreme i projektiranja -</t>
    </r>
    <r>
      <rPr>
        <sz val="8"/>
        <color indexed="8"/>
        <rFont val="Calibri"/>
        <family val="2"/>
      </rPr>
      <t xml:space="preserve">  Projekti obnove od poplava (</t>
    </r>
    <r>
      <rPr>
        <b/>
        <sz val="8"/>
        <color indexed="8"/>
        <rFont val="Calibri"/>
        <family val="2"/>
      </rPr>
      <t>FERP i drugi projekti</t>
    </r>
    <r>
      <rPr>
        <sz val="8"/>
        <color indexed="8"/>
        <rFont val="Calibri"/>
        <family val="2"/>
      </rPr>
      <t>)</t>
    </r>
  </si>
  <si>
    <r>
      <t xml:space="preserve">        821521       Studije izvodljivosti, projektne pripreme i projektiranja- Projekt zemljišne administracije (</t>
    </r>
    <r>
      <rPr>
        <sz val="8"/>
        <color indexed="8"/>
        <rFont val="Calibri"/>
        <family val="2"/>
      </rPr>
      <t xml:space="preserve">usklađivanje stanja u Katastru sa Gruntovnicom, </t>
    </r>
    <r>
      <rPr>
        <b/>
        <sz val="8"/>
        <color indexed="8"/>
        <rFont val="Calibri"/>
        <family val="2"/>
      </rPr>
      <t>Adresni Registar</t>
    </r>
    <r>
      <rPr>
        <sz val="8"/>
        <color indexed="8"/>
        <rFont val="Calibri"/>
        <family val="2"/>
      </rPr>
      <t>)</t>
    </r>
  </si>
  <si>
    <r>
      <t xml:space="preserve">           821213     Nabava ostalih pomoćnih objekata - Nabava autobusnih  </t>
    </r>
    <r>
      <rPr>
        <sz val="8"/>
        <color indexed="8"/>
        <rFont val="Calibri"/>
        <family val="2"/>
      </rPr>
      <t>stajališta (</t>
    </r>
    <r>
      <rPr>
        <b/>
        <sz val="8"/>
        <color indexed="8"/>
        <rFont val="Calibri"/>
        <family val="2"/>
      </rPr>
      <t>Kostrč i Jenjić)</t>
    </r>
  </si>
  <si>
    <r>
      <t xml:space="preserve">            821211     Izgradnja hladnjače za voće i povrće - </t>
    </r>
    <r>
      <rPr>
        <b/>
        <sz val="8"/>
        <color indexed="8"/>
        <rFont val="Calibri"/>
        <family val="2"/>
      </rPr>
      <t>dio koji financira Općina Orašje</t>
    </r>
  </si>
  <si>
    <t xml:space="preserve">       614819    Ostali tekući rashodi - Transferi Mjesnim zajednicama za nabavu kapitalne imovine</t>
  </si>
  <si>
    <r>
      <t>Razvojni projekt broj 13. -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Projekti obnove od poplava - FERP i drugi projekti</t>
    </r>
  </si>
  <si>
    <r>
      <t>Razvojni projekt broj 14. -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Rekonstrukcija lokalnih asfaltiranih cesta financiranih sredstvima drugih razina vlasti (Država BIH, F BIH, Županija Posavska) i Općine Orašje (VIII, XI ulica, PRIMA VIP, R 464)</t>
    </r>
  </si>
  <si>
    <t>Ekonomski kod</t>
  </si>
  <si>
    <t>Opis ekonomskog koda</t>
  </si>
  <si>
    <t>Indeks %</t>
  </si>
  <si>
    <t>Razdjel</t>
  </si>
  <si>
    <t>Glava</t>
  </si>
  <si>
    <t>700000        UKUPNI PRIHODI</t>
  </si>
  <si>
    <t xml:space="preserve">      711100         POREZ NA DOBIT POJEDINCA (zaostale uplate poreza)</t>
  </si>
  <si>
    <t xml:space="preserve">            711111  Porez na dobit od gospodarskih i profesionalnih djelatnosti</t>
  </si>
  <si>
    <t xml:space="preserve">      713100         POREZI NA PLAĆU (zaostale uplate poreza)</t>
  </si>
  <si>
    <t xml:space="preserve">            713111  Porezi na plaću i druga osobna primanja</t>
  </si>
  <si>
    <t xml:space="preserve">      714100        POREZ NA IMOVINU</t>
  </si>
  <si>
    <t xml:space="preserve">            714111  Porez na imovinu od fizičkih osoba</t>
  </si>
  <si>
    <t xml:space="preserve">            714112  Porez na imovinu od pravnih osoba</t>
  </si>
  <si>
    <t xml:space="preserve">            714131  Porez na promet nepokretnosti fizičkih osoba</t>
  </si>
  <si>
    <t xml:space="preserve">            714132  Porez na promet nepokretnosti pravnih osoba</t>
  </si>
  <si>
    <t xml:space="preserve">      716100        POREZ NA DOHODAK</t>
  </si>
  <si>
    <t xml:space="preserve">      717100         PRIHODI OD NEIZRAVNIH POREZA</t>
  </si>
  <si>
    <t xml:space="preserve">            717131  Prihodi od neizravnih poreza koji pripadaju Direkciji cesta</t>
  </si>
  <si>
    <t xml:space="preserve">            717141  Prihodi od neizravnih poreza koji pripadaju JLS</t>
  </si>
  <si>
    <t xml:space="preserve">      719100        OSTALI POREZI</t>
  </si>
  <si>
    <t xml:space="preserve"> 710000         (I) PRIHODI OD POREZA</t>
  </si>
  <si>
    <t xml:space="preserve"> 720000         (II) NEPOREZNI PRIHODI</t>
  </si>
  <si>
    <t xml:space="preserve">      722000        NAKNADE I PRISTOJBE I PRIHODI OD PRUŽANJA JAVNIH USLUGA</t>
  </si>
  <si>
    <t xml:space="preserve">      722100        ADMINISTRATIVNE PRISTOJBE</t>
  </si>
  <si>
    <t xml:space="preserve">      722300         KOMUNALNA NAKNADA I PRISTOJBA</t>
  </si>
  <si>
    <t xml:space="preserve">      722400         OSTALE PRORAČUNSKE NAKNADE I PRISTOJBE</t>
  </si>
  <si>
    <t xml:space="preserve">            722431  Naknada za dodijeljeno zemljište</t>
  </si>
  <si>
    <t xml:space="preserve">            722433  Naknada za uređenje građevinskog zemljišta</t>
  </si>
  <si>
    <t xml:space="preserve">            722461  Naknade za zauzimanje javnih površina</t>
  </si>
  <si>
    <t xml:space="preserve">            722462  Naknade i kazne za parkiranje</t>
  </si>
  <si>
    <t xml:space="preserve">            722465  Naknade za reklame postavljene na javnim površinama</t>
  </si>
  <si>
    <t xml:space="preserve">      722600        PRIHODI OD PRUŽANJA JAVNIH USLUGA</t>
  </si>
  <si>
    <t xml:space="preserve">      722700        NEPLANIRANE UPLATE - PRIHODI</t>
  </si>
  <si>
    <t xml:space="preserve">      732100         PRIMLJENI TEKUĆI TRANSFERI OD OST.RAZINA VLASTI I FONDOVA</t>
  </si>
  <si>
    <t xml:space="preserve"> 740000         (IV) KAPITALNI TRANSFERI</t>
  </si>
  <si>
    <t>Rashodi i izdaci</t>
  </si>
  <si>
    <t xml:space="preserve">                                UKUPNI RASHODI I IZDACI</t>
  </si>
  <si>
    <t xml:space="preserve">            711115  Porez na prihod od imovine i imovinskih prava</t>
  </si>
  <si>
    <t xml:space="preserve">            713113  Porez na dodatna primanja</t>
  </si>
  <si>
    <t xml:space="preserve">      715000        DOMAĆI POREZI NA DOBRA I USLUGE </t>
  </si>
  <si>
    <t xml:space="preserve">            715137  Kaznena kamata</t>
  </si>
  <si>
    <t xml:space="preserve">            715141  PPU osim usluga u građevinarstvu</t>
  </si>
  <si>
    <t xml:space="preserve">            715211  Porez na dobitke na sreću</t>
  </si>
  <si>
    <t xml:space="preserve">            716114  Prihodi od poreza na dohodak fizičkih osoba od ulaganja kapitala</t>
  </si>
  <si>
    <t xml:space="preserve">            716117  Prihodi od poreza na dohodak po konačnom obračunu</t>
  </si>
  <si>
    <t xml:space="preserve">            719111  Ostali porezi </t>
  </si>
  <si>
    <r>
      <t xml:space="preserve">            719114  Poseban porez na plaću za zaštitu od prirodnih i drugih   </t>
    </r>
    <r>
      <rPr>
        <sz val="8"/>
        <color indexed="9"/>
        <rFont val="Calibri"/>
        <family val="2"/>
      </rPr>
      <t>,,,,,,,,,,,,,,,,</t>
    </r>
    <r>
      <rPr>
        <sz val="8"/>
        <color indexed="8"/>
        <rFont val="Calibri"/>
        <family val="2"/>
      </rPr>
      <t xml:space="preserve">        nepogoda (zaostale uplate)</t>
    </r>
  </si>
  <si>
    <t xml:space="preserve">            721211 Prihodi od kamata na depozite u banci  </t>
  </si>
  <si>
    <t xml:space="preserve">            721511  Prihodi od pozitivnih tečajnih razlika</t>
  </si>
  <si>
    <r>
      <t xml:space="preserve">            721122  Prihodi od iznajmljivanja poslovnih prostora i otale      </t>
    </r>
    <r>
      <rPr>
        <sz val="8"/>
        <color indexed="9"/>
        <rFont val="Calibri"/>
        <family val="2"/>
      </rPr>
      <t xml:space="preserve">......,,,,,.......  </t>
    </r>
    <r>
      <rPr>
        <sz val="8"/>
        <color indexed="8"/>
        <rFont val="Calibri"/>
        <family val="2"/>
      </rPr>
      <t xml:space="preserve">   materijalne imovine </t>
    </r>
  </si>
  <si>
    <t xml:space="preserve">            722131  Općinske administrativne pristojbe</t>
  </si>
  <si>
    <t xml:space="preserve">            722134  Pristojbe za vjenčanja i dr.civilne registracije</t>
  </si>
  <si>
    <r>
      <t xml:space="preserve">            722463  Naknade za zakup javnih površina od kafea, restorana, </t>
    </r>
    <r>
      <rPr>
        <sz val="8"/>
        <color indexed="9"/>
        <rFont val="Calibri"/>
        <family val="2"/>
      </rPr>
      <t xml:space="preserve">..,,,,,,,,,...,,,,    </t>
    </r>
    <r>
      <rPr>
        <sz val="8"/>
        <color indexed="8"/>
        <rFont val="Calibri"/>
        <family val="2"/>
      </rPr>
      <t xml:space="preserve">  kioska i tržnica</t>
    </r>
  </si>
  <si>
    <t xml:space="preserve">            722515  Naknade za korištenje podataka premjera i katastra</t>
  </si>
  <si>
    <t xml:space="preserve">            722516  Naknade za vršenje usluga iz oblasti premjera i katastra </t>
  </si>
  <si>
    <t xml:space="preserve">            722532  Naknada za uporabu cesta za vozila građana</t>
  </si>
  <si>
    <t xml:space="preserve">            722611  Prihodi od pružanja usluga građanima</t>
  </si>
  <si>
    <t xml:space="preserve">            722612  Prihodi od pružanja usluga pravnim osobama</t>
  </si>
  <si>
    <t xml:space="preserve">            722613  Prihodi od pružanja usluga drugima</t>
  </si>
  <si>
    <t xml:space="preserve">            722719  Ostali povrati</t>
  </si>
  <si>
    <t xml:space="preserve">            722721  Uplate za prekoračenje troškova PTT usluga</t>
  </si>
  <si>
    <t xml:space="preserve">            722761  Uplaćene refundacije bolovanja iz ranijih godina</t>
  </si>
  <si>
    <t xml:space="preserve">            722791  Ostale neplanirane uplate</t>
  </si>
  <si>
    <t xml:space="preserve">     723000    NOVČANE KAZNE (NEPOREZNE PRIRODE)</t>
  </si>
  <si>
    <t xml:space="preserve">            723130  Novčane kazne po općinskim propisima</t>
  </si>
  <si>
    <t xml:space="preserve"> 810000         (V) KAPITALNI PRIMICI</t>
  </si>
  <si>
    <t>OPIS</t>
  </si>
  <si>
    <t>1.PRORAČUNSKI PRIHODI I PRIMICI</t>
  </si>
  <si>
    <t>2.PRORAČUNSKI RASHODI I IZDACI</t>
  </si>
  <si>
    <t>I OPĆI DIO</t>
  </si>
  <si>
    <t xml:space="preserve">            714121  Porez na naslijeđe i dar</t>
  </si>
  <si>
    <t xml:space="preserve">            715131  PP proizvoda iz tarife broja 1</t>
  </si>
  <si>
    <t xml:space="preserve">      731100        PRIMLJENI TEKUĆI TRANSFERI OD INOZEMNIH VLADA I MEĐUNARODNIH ORGANIZACIJA</t>
  </si>
  <si>
    <t xml:space="preserve">      742200      KAPITALNI TRANSFERI OD NEVLADINIH IZVORA</t>
  </si>
  <si>
    <t xml:space="preserve"> 730000      (III) TEKUĆI TRANSFERI (TRANSFERI I DONACIJE)</t>
  </si>
  <si>
    <t>Indeks 4/2</t>
  </si>
  <si>
    <t xml:space="preserve">              742114  Primljeni kapitalni transferi od Županije Posavske</t>
  </si>
  <si>
    <t xml:space="preserve">              742112  Primljeni kapitalni transferi od Federacije BiH i fondova</t>
  </si>
  <si>
    <t xml:space="preserve">              742213  Kapitalni transferi od pojedinaca</t>
  </si>
  <si>
    <t xml:space="preserve">              732114   Primljeni tekući transferi od Županije Posavske</t>
  </si>
  <si>
    <t>III DIO - KAPITALNI PRORAČUN</t>
  </si>
  <si>
    <t>RAZVOJNI PROJEKTI / PROGRAMI</t>
  </si>
  <si>
    <r>
      <t xml:space="preserve">Razvojni projekt broj 1. - </t>
    </r>
    <r>
      <rPr>
        <b/>
        <u val="single"/>
        <sz val="10"/>
        <rFont val="Arial"/>
        <family val="2"/>
      </rPr>
      <t>Nabava  građevina- Izgradnja športske dvorane u Orašju</t>
    </r>
  </si>
  <si>
    <r>
      <t xml:space="preserve">Pravni temelj: </t>
    </r>
    <r>
      <rPr>
        <sz val="10"/>
        <rFont val="Arial"/>
        <family val="2"/>
      </rPr>
      <t>Članak 8. stavak 3. alineja 15. Zakona o načelima lokalne samouprave u FBiH</t>
    </r>
  </si>
  <si>
    <r>
      <t xml:space="preserve">Nositelj aktivnosti: </t>
    </r>
    <r>
      <rPr>
        <sz val="10"/>
        <rFont val="Arial"/>
        <family val="2"/>
      </rPr>
      <t>Služba gospodarstva i infrastrukture</t>
    </r>
  </si>
  <si>
    <r>
      <t xml:space="preserve">Potreban broj uposlenika: </t>
    </r>
    <r>
      <rPr>
        <sz val="10"/>
        <rFont val="Arial"/>
        <family val="2"/>
      </rPr>
      <t>1</t>
    </r>
  </si>
  <si>
    <t>Potrebna sredstva i struktura financiranja:</t>
  </si>
  <si>
    <t>Godina</t>
  </si>
  <si>
    <t xml:space="preserve">Izvor financiranja </t>
  </si>
  <si>
    <t>Sveukupno financiranje</t>
  </si>
  <si>
    <r>
      <t xml:space="preserve">Pravni temelj: </t>
    </r>
    <r>
      <rPr>
        <sz val="10"/>
        <rFont val="Arial"/>
        <family val="2"/>
      </rPr>
      <t>Članak 8. stavak 3. alineja 11.  Zakona o načelima lokalne samouprave u FBiH</t>
    </r>
  </si>
  <si>
    <r>
      <t xml:space="preserve">Pravni temelj: </t>
    </r>
    <r>
      <rPr>
        <sz val="10"/>
        <rFont val="Arial"/>
        <family val="2"/>
      </rPr>
      <t>Članak 8. stavak 3. alineja 11. Zakona o načelima lokalne samouprave u FBiH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</si>
  <si>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>se očekuju</t>
    </r>
    <r>
      <rPr>
        <sz val="10"/>
        <rFont val="Arial"/>
        <family val="2"/>
      </rPr>
      <t xml:space="preserve"> ekonomski efekti (prodaja placeva, komunalna naknada i sl.) za općinu Orašje.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</si>
  <si>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>se očekuju</t>
    </r>
    <r>
      <rPr>
        <sz val="10"/>
        <rFont val="Arial"/>
        <family val="2"/>
      </rPr>
      <t xml:space="preserve"> ekonomski efekti ( neizravno kroz povećanje broja domaćinstava priključenih na vodovod i odvodnju).</t>
    </r>
  </si>
  <si>
    <r>
      <t xml:space="preserve">Pravni temelj: </t>
    </r>
    <r>
      <rPr>
        <sz val="10"/>
        <rFont val="Arial"/>
        <family val="2"/>
      </rPr>
      <t>Članak 8. stavak 3. alineja 27. Zakona o načelima lokalne samouprave u FBiH</t>
    </r>
  </si>
  <si>
    <r>
      <t xml:space="preserve">Nositelj aktivnosti: </t>
    </r>
    <r>
      <rPr>
        <sz val="10"/>
        <rFont val="Arial"/>
        <family val="2"/>
      </rPr>
      <t>Služba za opće i zajedničke poslove Općine Orašje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</si>
  <si>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 xml:space="preserve">se ne očekuju </t>
    </r>
    <r>
      <rPr>
        <sz val="10"/>
        <rFont val="Arial"/>
        <family val="2"/>
      </rPr>
      <t>ekonomski efekti za općinu Orašje, kao ni efekt ne predviđenih rizika</t>
    </r>
  </si>
  <si>
    <r>
      <t xml:space="preserve">Pravni temelj: </t>
    </r>
    <r>
      <rPr>
        <sz val="10"/>
        <rFont val="Arial"/>
        <family val="2"/>
      </rPr>
      <t>Članak 8. stavak 3. alineja 18. Zakona o načelima lokalne samouprave u FBiH</t>
    </r>
  </si>
  <si>
    <r>
      <t xml:space="preserve">Nositelj aktivnosti: </t>
    </r>
    <r>
      <rPr>
        <sz val="10"/>
        <rFont val="Arial"/>
        <family val="2"/>
      </rPr>
      <t>Služba za civilnu zaštitu i nadzor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</si>
  <si>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>se ne očekuju</t>
    </r>
    <r>
      <rPr>
        <sz val="10"/>
        <rFont val="Arial"/>
        <family val="2"/>
      </rPr>
      <t xml:space="preserve"> ekonomski efekti a općinu Orašje, </t>
    </r>
    <r>
      <rPr>
        <b/>
        <sz val="10"/>
        <rFont val="Arial"/>
        <family val="2"/>
      </rPr>
      <t xml:space="preserve">uz smanjenje uticaja </t>
    </r>
    <r>
      <rPr>
        <sz val="10"/>
        <rFont val="Arial"/>
        <family val="2"/>
      </rPr>
      <t>šteta i rizika od prirodnih i dr. nesreća.</t>
    </r>
  </si>
  <si>
    <r>
      <t xml:space="preserve">Pravni temelj: </t>
    </r>
    <r>
      <rPr>
        <sz val="10"/>
        <rFont val="Arial"/>
        <family val="2"/>
      </rPr>
      <t>Članak 8. stavak 3. alineja 26. Zakona o načelima lokalne samouprave u FBiH</t>
    </r>
  </si>
  <si>
    <r>
      <t xml:space="preserve">Nositelj aktivnosti: </t>
    </r>
    <r>
      <rPr>
        <sz val="10"/>
        <rFont val="Arial"/>
        <family val="2"/>
      </rPr>
      <t>Služba prostornog uređenja i imovinsko-pravnih poslova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</si>
  <si>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 xml:space="preserve">se očekuju </t>
    </r>
    <r>
      <rPr>
        <sz val="10"/>
        <rFont val="Arial"/>
        <family val="2"/>
      </rPr>
      <t>ekonomski efekti (prihodi) za općinu Orašje, bez efekta nepredviđenih rizika.</t>
    </r>
  </si>
  <si>
    <r>
      <t>Pravni temelj:</t>
    </r>
    <r>
      <rPr>
        <sz val="10"/>
        <rFont val="Arial"/>
        <family val="2"/>
      </rPr>
      <t xml:space="preserve"> Članak 8. stavak 3. alineja 26. Zakona o načelima lokalne samouprave u FBiH</t>
    </r>
  </si>
  <si>
    <r>
      <t xml:space="preserve">Nositelj aktivnosti: </t>
    </r>
    <r>
      <rPr>
        <sz val="10"/>
        <rFont val="Arial"/>
        <family val="2"/>
      </rPr>
      <t>Služba za gospodarstvo i infrastrukturu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</si>
  <si>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 xml:space="preserve">ne očekuju </t>
    </r>
    <r>
      <rPr>
        <sz val="10"/>
        <rFont val="Arial"/>
        <family val="2"/>
      </rPr>
      <t>ekonomski efekti za općinu Orašje, kao ni efekt ne predviđenih rizika.</t>
    </r>
  </si>
  <si>
    <t xml:space="preserve">              </t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</si>
  <si>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>ne očekuju</t>
    </r>
    <r>
      <rPr>
        <sz val="10"/>
        <rFont val="Arial"/>
        <family val="2"/>
      </rPr>
      <t xml:space="preserve"> ekonomski efekti za općinu Orašje, kao ni efekt ne predviđenih rizika</t>
    </r>
  </si>
  <si>
    <t xml:space="preserve"> </t>
  </si>
  <si>
    <t xml:space="preserve">      600000                            Pričuva Općinskog načelnika</t>
  </si>
  <si>
    <t xml:space="preserve">      600000                             Pričuva Civilne zaštite</t>
  </si>
  <si>
    <t>Fond općih i namjenskih prihoda       (01 i 03)</t>
  </si>
  <si>
    <t>Fond domaćih transfera - grantova         (04)</t>
  </si>
  <si>
    <t>Vlastita sredstva          (01, 02 i 03)</t>
  </si>
  <si>
    <t>Kapitalni transfer FBiH     (04)</t>
  </si>
  <si>
    <t>Kapitalni transfer
 ŽP                         (04)</t>
  </si>
  <si>
    <t>Ostalo (inozemstvo)             (05)</t>
  </si>
  <si>
    <t>Fond inozemnih transfera - grantova         (05)</t>
  </si>
  <si>
    <t>Fond prihoda po posebnim propisima  (02)</t>
  </si>
  <si>
    <t xml:space="preserve">      722500        NAKNADE I PRISTOJBE PO FEDERALNIM ZAKONIMA I DRUGIM PROPISIMA</t>
  </si>
  <si>
    <t xml:space="preserve">              811111  Kapitalni primici od prodaje zemlje</t>
  </si>
  <si>
    <r>
      <t xml:space="preserve">            716115  Prihodi od poreza na dohodak fizičkih osoba na dobitke od igara </t>
    </r>
    <r>
      <rPr>
        <sz val="8"/>
        <color indexed="8"/>
        <rFont val="Calibri"/>
        <family val="2"/>
      </rPr>
      <t xml:space="preserve"> na sreću</t>
    </r>
  </si>
  <si>
    <t xml:space="preserve">            722464  Naknade za skladištenje građevinskog materijala  </t>
  </si>
  <si>
    <r>
      <t xml:space="preserve">            722581  Posebna naknada za zaštitu od prirodnih i drugih nepogoda</t>
    </r>
    <r>
      <rPr>
        <sz val="8"/>
        <color indexed="8"/>
        <rFont val="Calibri"/>
        <family val="2"/>
      </rPr>
      <t xml:space="preserve"> gdje je osnovica zbirni iznos neto plaća za isplatu</t>
    </r>
  </si>
  <si>
    <r>
      <t xml:space="preserve">            722582   Posebna naknada za zaštitu od prirodnih i drugih nepogoda </t>
    </r>
    <r>
      <rPr>
        <sz val="8"/>
        <color indexed="8"/>
        <rFont val="Calibri"/>
        <family val="2"/>
      </rPr>
      <t>gdje je osnovica zbirni iznos neto primanja po osnovi dr.</t>
    </r>
    <r>
      <rPr>
        <sz val="8"/>
        <color indexed="8"/>
        <rFont val="Calibri"/>
        <family val="2"/>
      </rPr>
      <t xml:space="preserve"> samostalnih djelatnosti i povremenog samostalnog rada</t>
    </r>
  </si>
  <si>
    <r>
      <t xml:space="preserve">            722583  Naknada za vatrogasne jedinice iz premije osiguranja imovine </t>
    </r>
    <r>
      <rPr>
        <sz val="8"/>
        <color indexed="8"/>
        <rFont val="Calibri"/>
        <family val="2"/>
      </rPr>
      <t>od požara i prirodnih sila</t>
    </r>
  </si>
  <si>
    <t xml:space="preserve">    600000              (I) PRIČUVA PRORAČUNA</t>
  </si>
  <si>
    <t xml:space="preserve">    610000              (II) TEKUĆI RASHODI</t>
  </si>
  <si>
    <t xml:space="preserve">    611000              PLAĆE I NAKNADE TROŠKOVA ZAPOSLENIH</t>
  </si>
  <si>
    <t xml:space="preserve">       611100             Bruto plaće i naknade plaća</t>
  </si>
  <si>
    <t xml:space="preserve">       611200             Naknade troškova zaposlenih</t>
  </si>
  <si>
    <t xml:space="preserve">                    611211          Naknade  za prijevoz sa posla i na posao</t>
  </si>
  <si>
    <t xml:space="preserve">                    611221          Naknade za topli obrok tijekom rada</t>
  </si>
  <si>
    <t xml:space="preserve">                    611221          Naknade za topli obrok po tužbi</t>
  </si>
  <si>
    <t xml:space="preserve">                    611224          Regres za godišnji odmor</t>
  </si>
  <si>
    <t xml:space="preserve">                    611224          Regres za godišnji odmor po tužbi</t>
  </si>
  <si>
    <t xml:space="preserve">                    611225          Otpremnine zbog odlaska u mirovinu</t>
  </si>
  <si>
    <t xml:space="preserve">                    611226          Jubilarne nagrade za stabilnost u radu, darovi djeci i sl.</t>
  </si>
  <si>
    <t xml:space="preserve">                    611227          Pomoći u slučaju smrti</t>
  </si>
  <si>
    <t xml:space="preserve">                    611228          Pomoći u slučaju teže invalidnosti</t>
  </si>
  <si>
    <t xml:space="preserve">                    611229          Pomoći u slučaju teže bolesti</t>
  </si>
  <si>
    <t xml:space="preserve">                    611231          Nagrade za rezultate rada</t>
  </si>
  <si>
    <t xml:space="preserve">    613000           IZDACI ZA MATERIJAL, SI  I USLUGE</t>
  </si>
  <si>
    <t xml:space="preserve">       613200          Izdaci za energiju</t>
  </si>
  <si>
    <t xml:space="preserve">              613211            Izdaci za električnu energiju za javnu rasvjetu</t>
  </si>
  <si>
    <t xml:space="preserve">              613212            Izdaci za centralno grijanje </t>
  </si>
  <si>
    <t xml:space="preserve">       613300          Izdaci za komunik. i komunalne usluge</t>
  </si>
  <si>
    <t xml:space="preserve">              613321            Izdaci za vodu i kanalizaciju</t>
  </si>
  <si>
    <t xml:space="preserve">              613323            Izdaci za usluge odvoza smeća</t>
  </si>
  <si>
    <t xml:space="preserve">              613329            Zajednička komunalna potrošnja</t>
  </si>
  <si>
    <t xml:space="preserve">    613400          Nabava materijala i sitnog inventara</t>
  </si>
  <si>
    <t xml:space="preserve">            613487          Poseban materijal za potrebe Civilne zaštite</t>
  </si>
  <si>
    <t xml:space="preserve">     613500          Izdaci za usluge prijevoza i goriva</t>
  </si>
  <si>
    <t xml:space="preserve">             613523          Registracija motornih vozila</t>
  </si>
  <si>
    <t xml:space="preserve">     613700          Izdaci za tekuće održavanje</t>
  </si>
  <si>
    <t xml:space="preserve">             613821           Izdaci bankovnih usluga</t>
  </si>
  <si>
    <r>
      <t xml:space="preserve">             613980        Izdaci za poreze i doprinose na dohodak od drugih</t>
    </r>
    <r>
      <rPr>
        <sz val="8"/>
        <color indexed="8"/>
        <rFont val="Calibri"/>
        <family val="2"/>
      </rPr>
      <t xml:space="preserve">  samostalnih djelatnosti i povremenog samostalnog rada</t>
    </r>
  </si>
  <si>
    <r>
      <t xml:space="preserve">   614000        (III) TEKUĆI TRANSFERI I DRUGI TEKUĆI</t>
    </r>
    <r>
      <rPr>
        <b/>
        <sz val="11"/>
        <color indexed="8"/>
        <rFont val="Calibri"/>
        <family val="2"/>
      </rPr>
      <t xml:space="preserve">  RASHODI</t>
    </r>
  </si>
  <si>
    <t xml:space="preserve">    614100         Tekući transferi drugim razinama vlasti i fondovima</t>
  </si>
  <si>
    <t xml:space="preserve">                   614121        Ostala davanja za kulturu</t>
  </si>
  <si>
    <t xml:space="preserve">           614125          Transfer za obrazovanje - Dječji vrtić "Pčelica"</t>
  </si>
  <si>
    <t xml:space="preserve">           614181          Transfer za Centar za socijalni rad</t>
  </si>
  <si>
    <t xml:space="preserve">          614219         Ostala davanja pojedincima na temelju MIO-a</t>
  </si>
  <si>
    <t xml:space="preserve">   614200         Tekući transferi pojedincima</t>
  </si>
  <si>
    <t xml:space="preserve">   614300      Transferi neprofitnim organizacijama</t>
  </si>
  <si>
    <t xml:space="preserve">       614311       Tek. transferi neprof. Organiz. - CK Orašje</t>
  </si>
  <si>
    <t xml:space="preserve">       614311       Tek. transferi neprof. Organiz. - DDB"Merhamet"</t>
  </si>
  <si>
    <t xml:space="preserve">       614319       Tekući transferi vjerskim zajednicama</t>
  </si>
  <si>
    <t xml:space="preserve">       614323       Tekući transferi za parlam.političke stranke</t>
  </si>
  <si>
    <t xml:space="preserve">       614324       Tekući transferi udruženjima građana i Projekt udruga mladih</t>
  </si>
  <si>
    <t xml:space="preserve">        614329       Ostali transferima udruženjima građana - DVD</t>
  </si>
  <si>
    <r>
      <t xml:space="preserve">        614329       Ostali transferima udruženjima građana-Transfer udrugama </t>
    </r>
    <r>
      <rPr>
        <sz val="8"/>
        <color indexed="8"/>
        <rFont val="Calibri"/>
        <family val="2"/>
      </rPr>
      <t>proisteklim iz Domovinskog rata</t>
    </r>
  </si>
  <si>
    <t xml:space="preserve">  614400        Subvencije javnim poduzećima</t>
  </si>
  <si>
    <t xml:space="preserve">         614429      Subvencije javnim poduzećima - Radio postaja Orašje</t>
  </si>
  <si>
    <t xml:space="preserve">  614500        Subvencije privatnim poduzećima i poduzetnicima</t>
  </si>
  <si>
    <t xml:space="preserve"> 614800     Drugi tekući rashodi</t>
  </si>
  <si>
    <t xml:space="preserve">       614811   Povrat više ili pogrešno uplaćenih sredstava</t>
  </si>
  <si>
    <t xml:space="preserve">       614817   Izvršenje sudskih presuda i rješenja o izvršenju</t>
  </si>
  <si>
    <t xml:space="preserve">       614819    Ostali tekući rashodi  - Tek. transferi Mjesnim zajednicama</t>
  </si>
  <si>
    <r>
      <t xml:space="preserve">       614819    Ostali tekući rashodi - Trasfer za nabavu opreme i  </t>
    </r>
    <r>
      <rPr>
        <sz val="8"/>
        <color indexed="8"/>
        <rFont val="Calibri"/>
        <family val="2"/>
      </rPr>
      <t>uređenje sakralnih objekata po mjesnim grobljima</t>
    </r>
  </si>
  <si>
    <t xml:space="preserve"> 615000       (IV) KAPITALNI TRANSFERI</t>
  </si>
  <si>
    <t xml:space="preserve">  615100        Kapitalni transferi drugim razinama vlasti i fond.</t>
  </si>
  <si>
    <r>
      <t xml:space="preserve">    </t>
    </r>
    <r>
      <rPr>
        <sz val="8"/>
        <color indexed="8"/>
        <rFont val="Calibri"/>
        <family val="2"/>
      </rPr>
      <t xml:space="preserve">   615100       Kapitalni izdaci za zdravstvo - Dom zdravlja Orašje</t>
    </r>
  </si>
  <si>
    <t xml:space="preserve">  615200        Kapitalni transferi pojedincima</t>
  </si>
  <si>
    <r>
      <t xml:space="preserve">         615211       Kapit.transferi pojedincima za otklanjanje i ublažavanje</t>
    </r>
    <r>
      <rPr>
        <sz val="8"/>
        <color indexed="8"/>
        <rFont val="Calibri"/>
        <family val="2"/>
      </rPr>
      <t xml:space="preserve">   posljedica elementarnih nepogoda</t>
    </r>
  </si>
  <si>
    <t xml:space="preserve">  615300      Kapitalni transferi neprofitnim organizacijama</t>
  </si>
  <si>
    <r>
      <t xml:space="preserve">         615311     Kap.transferi nepr.org. - Sufinanciranje izgradnje zgrade </t>
    </r>
    <r>
      <rPr>
        <sz val="8"/>
        <color indexed="8"/>
        <rFont val="Calibri"/>
        <family val="2"/>
      </rPr>
      <t xml:space="preserve"> Crvenog križa Općine Orašje</t>
    </r>
  </si>
  <si>
    <t>616000        (V) IZDACI ZA KAMATE</t>
  </si>
  <si>
    <t xml:space="preserve">  616200        Izdaci za inozemne kamate</t>
  </si>
  <si>
    <r>
      <t xml:space="preserve">        616212       Izdaci za kamate na kredite odobrene od inozemnih</t>
    </r>
    <r>
      <rPr>
        <sz val="8"/>
        <color indexed="8"/>
        <rFont val="Calibri"/>
        <family val="2"/>
      </rPr>
      <t xml:space="preserve">   financijskih institucija (EIB)</t>
    </r>
  </si>
  <si>
    <t xml:space="preserve">   821200       Nabava građevina</t>
  </si>
  <si>
    <t xml:space="preserve">           821221     Vanjska rasvjeta,pločnici i ograde - Javna rasvjeta</t>
  </si>
  <si>
    <t xml:space="preserve"> 821300       Nabava opreme</t>
  </si>
  <si>
    <r>
      <t xml:space="preserve">        821300     Nabava opreme za potrebe Civilne zaštite, financirane </t>
    </r>
    <r>
      <rPr>
        <sz val="8"/>
        <color indexed="8"/>
        <rFont val="Calibri"/>
        <family val="2"/>
      </rPr>
      <t xml:space="preserve">  sredstvima posebne naknade za zaštitu i spašavanje</t>
    </r>
  </si>
  <si>
    <t xml:space="preserve">  821500      Nabava stalnih sredstava u obliku prava</t>
  </si>
  <si>
    <t xml:space="preserve">        821521    Studije izvodljivosti, projektne pripreme i projektiranja- Izrada urbanističkih, prostornih i regulacijskih planova Općine Orašje</t>
  </si>
  <si>
    <t xml:space="preserve">        821521     Studije izvodljivosti, projektne pripreme i projektiranja -Projekt zatvaranja tehnički neuređenih općinskih deponija</t>
  </si>
  <si>
    <t xml:space="preserve">        821521      Studije izvodljivosti, projektne pripreme i projektiranja - Projekt dovršetka komasacije u KO Kopanice i KO Vidovice</t>
  </si>
  <si>
    <t xml:space="preserve"> 821600      Rekonstrukcija i investiciono održavanje</t>
  </si>
  <si>
    <t xml:space="preserve">         614525       Subvencije za rast i razvoj MPS-a i obrta</t>
  </si>
  <si>
    <t>0101001</t>
  </si>
  <si>
    <t>0201001</t>
  </si>
  <si>
    <t>0202001</t>
  </si>
  <si>
    <t>0203001</t>
  </si>
  <si>
    <t>0204001</t>
  </si>
  <si>
    <t>0205001</t>
  </si>
  <si>
    <t>0206001</t>
  </si>
  <si>
    <t>0207001</t>
  </si>
  <si>
    <t>0208001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</si>
  <si>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</si>
  <si>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</si>
  <si>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</si>
  <si>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</si>
  <si>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</si>
  <si>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</si>
  <si>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</si>
  <si>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</si>
  <si>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</si>
  <si>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Potrošačko mjesto</t>
  </si>
  <si>
    <t>Kod funkcije</t>
  </si>
  <si>
    <t>611000            PLAĆE I NAKNADE  TROŠKOVA ZAPOSLENIH</t>
  </si>
  <si>
    <t>821000       KAPITALNI IZDACI-IZDACI ZA NABAVU STALNIH  SREDSTAVA</t>
  </si>
  <si>
    <t>Broj zaposlenih</t>
  </si>
  <si>
    <t>Sveukupno: Općinski načelnik</t>
  </si>
  <si>
    <t>001</t>
  </si>
  <si>
    <t>111</t>
  </si>
  <si>
    <t>613000            IZDACI ZA MATERIJAL, SITAN INVENTAR I USLUGE</t>
  </si>
  <si>
    <t>614000            TEKUĆI TRANSFERI I DRUGI TEKUĆI RASHODI</t>
  </si>
  <si>
    <t xml:space="preserve">             613100     Putni troškovi</t>
  </si>
  <si>
    <t xml:space="preserve">             613200     Izdaci za energiju</t>
  </si>
  <si>
    <t xml:space="preserve">             613300     Izdaci za komunalne usluge</t>
  </si>
  <si>
    <t xml:space="preserve">             613400     Nabava materijala i sitnog inventara</t>
  </si>
  <si>
    <t xml:space="preserve">             613500     Izdaci za usluge prijevoza i goriva</t>
  </si>
  <si>
    <t xml:space="preserve">             613700     Izdaci za tekuće održavanje</t>
  </si>
  <si>
    <t xml:space="preserve">             613800     Izdaci osiguranja, bankarskih usluga i platnog prometa</t>
  </si>
  <si>
    <t xml:space="preserve">             613900     Ugovorenje i druge posebne usluge</t>
  </si>
  <si>
    <t xml:space="preserve">             614000      Tekući transferi neprofitnim organizacijama  </t>
  </si>
  <si>
    <t xml:space="preserve">              821300     Nabava opreme za potrebe Službi jed. organa općine</t>
  </si>
  <si>
    <t xml:space="preserve">             611100      Bruto plaće i naknade plaće</t>
  </si>
  <si>
    <t xml:space="preserve">             611200      Naknade troškova zaposlenih</t>
  </si>
  <si>
    <t>Sveukupno: Općinsko vijeće</t>
  </si>
  <si>
    <t xml:space="preserve">SLUŽBA OPĆE UPRAVE, BRANITELJA I DRUŠTVENIH DJELATNOSTI </t>
  </si>
  <si>
    <t xml:space="preserve">             614100      Tekući transferi drugim razinama vlasti i fondovima</t>
  </si>
  <si>
    <t xml:space="preserve">             614200      Tekući transferi pojedincima</t>
  </si>
  <si>
    <t xml:space="preserve">             614300     Tekući transferi neprofitnim organizacijama</t>
  </si>
  <si>
    <t xml:space="preserve">             614400      Subvencije javnim poduzećima</t>
  </si>
  <si>
    <t xml:space="preserve">             614800      Drugi tekući rashodi</t>
  </si>
  <si>
    <t xml:space="preserve">615000            KAPITALNI TRANSFERI </t>
  </si>
  <si>
    <t xml:space="preserve">             615100     Kapitalni transferi drugim razinama vlasti i fondovima</t>
  </si>
  <si>
    <t xml:space="preserve">             615300     Kapitalni transferi neprofitnim organizacijama</t>
  </si>
  <si>
    <t>Sveukupno: Služba opće uprave, branitelja i društvenih djelatnosti</t>
  </si>
  <si>
    <t xml:space="preserve">             614200      Tekući transferi pojedincima  </t>
  </si>
  <si>
    <t>SLUŽBA ZA GOSPODARSTVO I INFRASTRUKTURU</t>
  </si>
  <si>
    <t xml:space="preserve">             615200     Kapitalni transferi pojedincima</t>
  </si>
  <si>
    <t xml:space="preserve">              821200     Nabava građevina</t>
  </si>
  <si>
    <t xml:space="preserve">              821500     Nabava stalnik sredstava u obliku prava</t>
  </si>
  <si>
    <t xml:space="preserve">              821600     Rekonstrukcija i investiciono održavanje</t>
  </si>
  <si>
    <t>Sveukupno: Služba za gospodarstvo i infrastrukturu</t>
  </si>
  <si>
    <t>Sveukupno: Služba za stručne i zajedničke poslove općine Orašje</t>
  </si>
  <si>
    <t>SLUŽBA ZA STRUČNE I ZAJEDNIČKE POSLOVE OPĆINE ORAŠJE</t>
  </si>
  <si>
    <t>OPĆINSKI NAČELNIK</t>
  </si>
  <si>
    <t>OPĆINSKO VIJEĆE</t>
  </si>
  <si>
    <t>SLUŽBA ZA FINANCIJE</t>
  </si>
  <si>
    <t>616000            IZDACI ZA KAMATE</t>
  </si>
  <si>
    <t>822200       POZAJMLJIVANJE POJEDINCIMA, NEPROFITNIM ORGANIZACIJAMA I PRIVATNIM PODUZEĆIMA</t>
  </si>
  <si>
    <t>SLUŽBA PROSTORNOG UREĐENJA I IMOVINSKO-PRAVNIH POSLOVA</t>
  </si>
  <si>
    <t>Sveukupno: Služba za financije</t>
  </si>
  <si>
    <t>Sveukupno: Služba prostornog uređenja i imovinsko-pravnih poslova</t>
  </si>
  <si>
    <t xml:space="preserve">              821500     Nabava stalnih sredstava u obliku prava</t>
  </si>
  <si>
    <t>SLUŽBA ZA CIVILNU ZAŠTITU I NADZOR</t>
  </si>
  <si>
    <t>Sveukupno: Služba za civilnu zaštitu i nadzor</t>
  </si>
  <si>
    <t>600000            PRIČUVA CIVILNE ZAŠTITE</t>
  </si>
  <si>
    <t xml:space="preserve">              821300     Nabava opreme za potrebe Civilne zaštite financirane iz sredstava posebne naknade za zaštitu i spašavanje od prirodnih i drugih nesreća</t>
  </si>
  <si>
    <t>SLUŽBA ZA UPRAVLJANJE IMOVINOM</t>
  </si>
  <si>
    <t>Sveukupno: Služba za upravljanje imovinom</t>
  </si>
  <si>
    <t>Ostalo (inozemstvo, građani)             (05)</t>
  </si>
  <si>
    <t>0209001</t>
  </si>
  <si>
    <t>PROJEKT JAVNIH RADOVA</t>
  </si>
  <si>
    <t>Sveukupno: Projekt javnih radova</t>
  </si>
  <si>
    <t>011</t>
  </si>
  <si>
    <t>062</t>
  </si>
  <si>
    <t>048</t>
  </si>
  <si>
    <t>043</t>
  </si>
  <si>
    <t>051</t>
  </si>
  <si>
    <t>105</t>
  </si>
  <si>
    <t>081,082,  091 i 105</t>
  </si>
  <si>
    <t>083</t>
  </si>
  <si>
    <t>075</t>
  </si>
  <si>
    <t xml:space="preserve">             614500      Subvencije privatnim poduzećima i poduzetnicima</t>
  </si>
  <si>
    <t>108</t>
  </si>
  <si>
    <t>041</t>
  </si>
  <si>
    <t>061,084</t>
  </si>
  <si>
    <t>061</t>
  </si>
  <si>
    <t>051, 063, 064, 081</t>
  </si>
  <si>
    <t>042</t>
  </si>
  <si>
    <t>046</t>
  </si>
  <si>
    <t>063</t>
  </si>
  <si>
    <t>032</t>
  </si>
  <si>
    <t>Potreban broj uposlenika: 2</t>
  </si>
  <si>
    <r>
      <t xml:space="preserve">Pravni temelj: </t>
    </r>
    <r>
      <rPr>
        <sz val="10"/>
        <rFont val="Arial"/>
        <family val="2"/>
      </rPr>
      <t>Članak 8. stavak 3. alineja 12.  Zakona o načelima lokalne samouprave u FBiH</t>
    </r>
  </si>
  <si>
    <t xml:space="preserve">            </t>
  </si>
  <si>
    <t xml:space="preserve">         614525       Subvencija Centru za poduzetništvo</t>
  </si>
  <si>
    <t>Broj zaposlenih (na rok 4 mjeseca)</t>
  </si>
  <si>
    <t>II   POSEBAN DIO</t>
  </si>
  <si>
    <t xml:space="preserve">            613900      Ugovorene i druge posebne usluge</t>
  </si>
  <si>
    <t>613000       IZDACI ZA MATERIJAL, SITAN INVENTAR I USLUGE</t>
  </si>
  <si>
    <t xml:space="preserve">              613400     Nabava materijala i sitnog invenatara</t>
  </si>
  <si>
    <t>Predsjednik Općinskog vijeća</t>
  </si>
  <si>
    <t>Mario Oršolić</t>
  </si>
  <si>
    <t xml:space="preserve">            722321  Općinska komunalna naknada</t>
  </si>
  <si>
    <r>
      <t xml:space="preserve">Razvojni projekt broj 2. </t>
    </r>
    <r>
      <rPr>
        <b/>
        <u val="single"/>
        <sz val="9.75"/>
        <rFont val="Arial"/>
        <family val="2"/>
      </rPr>
      <t>Izgradnja hladnjače za voće i povrće i Distributivnog centra</t>
    </r>
  </si>
  <si>
    <r>
      <t xml:space="preserve">            719115  Poseban porez za zaštitu od drugih nepogoda na temelju  </t>
    </r>
    <r>
      <rPr>
        <sz val="8"/>
        <color indexed="9"/>
        <rFont val="Calibri"/>
        <family val="2"/>
      </rPr>
      <t xml:space="preserve">,,,,,,,,,,,,,     </t>
    </r>
    <r>
      <rPr>
        <sz val="8"/>
        <color indexed="8"/>
        <rFont val="Calibri"/>
        <family val="2"/>
      </rPr>
      <t xml:space="preserve">        ugovora o djelu i privremenih i povremenih poslova (zaostale uplate)</t>
    </r>
  </si>
  <si>
    <r>
      <t xml:space="preserve">            721129  Prihodi od iznajmljivanja ostale materijalne imovine -</t>
    </r>
    <r>
      <rPr>
        <sz val="8"/>
        <color indexed="8"/>
        <rFont val="Calibri"/>
        <family val="2"/>
      </rPr>
      <t xml:space="preserve">  Terminal</t>
    </r>
  </si>
  <si>
    <r>
      <t xml:space="preserve">            721121  Prihodi od iznajmljivanja zemljišta (neizgrađeno </t>
    </r>
    <r>
      <rPr>
        <sz val="8"/>
        <color indexed="8"/>
        <rFont val="Calibri"/>
        <family val="2"/>
      </rPr>
      <t>građevinsko zemljište - špedicijei državno poljeprivredno</t>
    </r>
    <r>
      <rPr>
        <sz val="8"/>
        <color indexed="8"/>
        <rFont val="Calibri"/>
        <family val="2"/>
      </rPr>
      <t xml:space="preserve">  zemljište)</t>
    </r>
  </si>
  <si>
    <r>
      <t xml:space="preserve">            722584  Naknada iz  funkcionalne premije osiguranja od</t>
    </r>
    <r>
      <rPr>
        <sz val="8"/>
        <color indexed="8"/>
        <rFont val="Calibri"/>
        <family val="2"/>
      </rPr>
      <t xml:space="preserve">  autoodgovornosti za vatrogasne jedinice</t>
    </r>
  </si>
  <si>
    <t xml:space="preserve">             613510          Gorivo za prijevoz</t>
  </si>
  <si>
    <r>
      <t xml:space="preserve">            613975        Izdaci za naknade vijećnika Općinskog vijeća i članova </t>
    </r>
    <r>
      <rPr>
        <sz val="8"/>
        <color indexed="8"/>
        <rFont val="Calibri"/>
        <family val="2"/>
      </rPr>
      <t xml:space="preserve"> odbora</t>
    </r>
  </si>
  <si>
    <r>
      <t xml:space="preserve"> 820000       (VI) KAPITALNI IZDACI - NABAVA STALNIH</t>
    </r>
    <r>
      <rPr>
        <b/>
        <sz val="11"/>
        <color indexed="8"/>
        <rFont val="Calibri"/>
        <family val="2"/>
      </rPr>
      <t xml:space="preserve">   SREDSTAVA I IZDACI ZA FINANCIJSKU  IMOVINU </t>
    </r>
  </si>
  <si>
    <r>
      <t xml:space="preserve">         615311    Kap.transferi nepr.org. - Kupovina zemljišta za izgradnju </t>
    </r>
    <r>
      <rPr>
        <sz val="8"/>
        <color indexed="8"/>
        <rFont val="Calibri"/>
        <family val="2"/>
      </rPr>
      <t xml:space="preserve">  zgrade Udruge roditelja djece sa posebnim potrebama</t>
    </r>
  </si>
  <si>
    <r>
      <t xml:space="preserve">              613329            Ostale komunalne usluge (usluge održavanja groblja, odvoz </t>
    </r>
    <r>
      <rPr>
        <sz val="8"/>
        <color indexed="8"/>
        <rFont val="Calibri"/>
        <family val="2"/>
      </rPr>
      <t xml:space="preserve">  organskog otpada i slično)</t>
    </r>
  </si>
  <si>
    <t xml:space="preserve">              613327            Usluge deratizacije (i dezinsekcije)</t>
  </si>
  <si>
    <t xml:space="preserve">             613813           Osiguranje vozila</t>
  </si>
  <si>
    <t xml:space="preserve">             613991        Ostale nespomenute usluge i dadžbine</t>
  </si>
  <si>
    <t xml:space="preserve">             613991        Izdaci za obilježavanje Dana Općine</t>
  </si>
  <si>
    <t xml:space="preserve">             613991        Izdaci za žurne mjere zaštite i spašavanja -deminiranje</t>
  </si>
  <si>
    <t xml:space="preserve">             613999        Otpis nenaplativih potraživanja</t>
  </si>
  <si>
    <t xml:space="preserve">            613974        Izdaci za rad komisija</t>
  </si>
  <si>
    <r>
      <t xml:space="preserve">            613973       Izdaci za volonterski rad po osnovi ugovora o </t>
    </r>
    <r>
      <rPr>
        <sz val="8"/>
        <color indexed="8"/>
        <rFont val="Calibri"/>
        <family val="2"/>
      </rPr>
      <t xml:space="preserve"> volonterskom radu</t>
    </r>
  </si>
  <si>
    <t xml:space="preserve">            613960        Zatezne kamate i troškovi spora</t>
  </si>
  <si>
    <t xml:space="preserve">           613910        Usluge medija</t>
  </si>
  <si>
    <t xml:space="preserve">     613900      Ugovorene i druge posebne usluge</t>
  </si>
  <si>
    <t xml:space="preserve">                   613960       Zatezne kamate i troškovi spora- tužbe</t>
  </si>
  <si>
    <t xml:space="preserve">                  613960        Zatezne kamate i troškovi spora- redovno</t>
  </si>
  <si>
    <t xml:space="preserve">           614122           Transfer za šport</t>
  </si>
  <si>
    <t xml:space="preserve">            614121         Transfer za kulturu</t>
  </si>
  <si>
    <t xml:space="preserve">            614112        Tekući transferi Federaciji - Agenciji za državnu službu</t>
  </si>
  <si>
    <t xml:space="preserve">                   614121        Centar za kulturu Orašje</t>
  </si>
  <si>
    <t xml:space="preserve">          614233        Izdaci za raseljene osobe</t>
  </si>
  <si>
    <t xml:space="preserve">          614243        Transfer za prijevoz učenika</t>
  </si>
  <si>
    <t xml:space="preserve">            821211     Izgradnja športske dvorane Orašje</t>
  </si>
  <si>
    <r>
      <t xml:space="preserve">Razvojni projekt broj 3. - </t>
    </r>
    <r>
      <rPr>
        <b/>
        <u val="single"/>
        <sz val="9.75"/>
        <rFont val="Arial"/>
        <family val="2"/>
      </rPr>
      <t>Nabava ostalih pomoćnih objekata - Nabava autobusnih stajališta</t>
    </r>
  </si>
  <si>
    <r>
      <t xml:space="preserve">Razvojni projekt broj 4. - </t>
    </r>
    <r>
      <rPr>
        <b/>
        <u val="single"/>
        <sz val="10"/>
        <rFont val="Arial"/>
        <family val="2"/>
      </rPr>
      <t xml:space="preserve">Vanjska rasvjeta, pločnici i ograde - Javna rasvjeta </t>
    </r>
  </si>
  <si>
    <r>
      <t xml:space="preserve">Razvojni projekt broj 5. - </t>
    </r>
    <r>
      <rPr>
        <b/>
        <u val="single"/>
        <sz val="9.5"/>
        <rFont val="Arial"/>
        <family val="2"/>
      </rPr>
      <t>Ceste i mostovi- Izgradnja cesta, pješačkih staza, parkova i odmorišta na području Općine Orašje i u Poduzetničkoj zoni Dusine</t>
    </r>
  </si>
  <si>
    <r>
      <t xml:space="preserve">Razvojni projekt broj 6.  </t>
    </r>
    <r>
      <rPr>
        <b/>
        <u val="single"/>
        <sz val="9.5"/>
        <rFont val="Arial"/>
        <family val="2"/>
      </rPr>
      <t>Objekti vodovoda i kanalizacije -vlastita sredstva po projektu EIB</t>
    </r>
  </si>
  <si>
    <t>UKUPNO</t>
  </si>
  <si>
    <t>10=9/3</t>
  </si>
  <si>
    <r>
      <rPr>
        <b/>
        <sz val="9"/>
        <rFont val="Calibri"/>
        <family val="2"/>
      </rPr>
      <t xml:space="preserve">      741100       PRIMLJENI KAPITALNI TRANSFERI OD INOZEMNIH</t>
    </r>
    <r>
      <rPr>
        <b/>
        <sz val="9"/>
        <color indexed="22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>VLADA I MEĐUNARODNIH ORGANIZACIJA</t>
    </r>
  </si>
  <si>
    <r>
      <t xml:space="preserve">      742100       PRIMLJENI KAPITALNI TRANSFERI OD </t>
    </r>
    <r>
      <rPr>
        <b/>
        <sz val="9"/>
        <rFont val="Calibri"/>
        <family val="2"/>
      </rPr>
      <t xml:space="preserve">OSTALIH RAZINA </t>
    </r>
    <r>
      <rPr>
        <b/>
        <sz val="9"/>
        <color indexed="9"/>
        <rFont val="Calibri"/>
        <family val="2"/>
      </rPr>
      <t>:</t>
    </r>
    <r>
      <rPr>
        <b/>
        <sz val="9"/>
        <rFont val="Calibri"/>
        <family val="2"/>
      </rPr>
      <t>VLASTI</t>
    </r>
  </si>
  <si>
    <r>
      <t xml:space="preserve">     613800          Izdaci osiguranja, bankovnih usluga i usluga</t>
    </r>
    <r>
      <rPr>
        <b/>
        <sz val="9"/>
        <color indexed="8"/>
        <rFont val="Calibri"/>
        <family val="2"/>
      </rPr>
      <t xml:space="preserve"> platnog prometa</t>
    </r>
  </si>
  <si>
    <t>6=5/4*100</t>
  </si>
  <si>
    <t xml:space="preserve">            722322  Općinske komunalna naknada na istaknutu tvrtku</t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</si>
  <si>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>očekuju</t>
    </r>
    <r>
      <rPr>
        <sz val="10"/>
        <rFont val="Arial"/>
        <family val="2"/>
      </rPr>
      <t xml:space="preserve"> ekonomski efekti za općinu Orašje.</t>
    </r>
  </si>
  <si>
    <r>
      <rPr>
        <b/>
        <sz val="10"/>
        <rFont val="Arial"/>
        <family val="2"/>
      </rPr>
      <t>Procjena rezultata i rizika</t>
    </r>
    <r>
      <rPr>
        <sz val="10"/>
        <rFont val="Arial"/>
        <family val="2"/>
      </rPr>
      <t xml:space="preserve">: Realizacijom ovoga projekta u budućnosti </t>
    </r>
    <r>
      <rPr>
        <u val="single"/>
        <sz val="10"/>
        <rFont val="Arial"/>
        <family val="2"/>
      </rPr>
      <t xml:space="preserve">se </t>
    </r>
    <r>
      <rPr>
        <b/>
        <u val="single"/>
        <sz val="10"/>
        <rFont val="Arial"/>
        <family val="2"/>
      </rPr>
      <t>ne očekuju</t>
    </r>
    <r>
      <rPr>
        <sz val="10"/>
        <rFont val="Arial"/>
        <family val="2"/>
      </rPr>
      <t xml:space="preserve"> ekonomski efekti za proračun Općine Orašje. </t>
    </r>
  </si>
  <si>
    <r>
      <t xml:space="preserve">Procjena rezultata i rizika: </t>
    </r>
    <r>
      <rPr>
        <sz val="10"/>
        <rFont val="Arial"/>
        <family val="2"/>
      </rPr>
      <t>Realizacijom ovog projekta u budućnosti se</t>
    </r>
    <r>
      <rPr>
        <b/>
        <u val="single"/>
        <sz val="10"/>
        <rFont val="Arial"/>
        <family val="2"/>
      </rPr>
      <t xml:space="preserve"> očekuju </t>
    </r>
    <r>
      <rPr>
        <sz val="10"/>
        <rFont val="Arial"/>
        <family val="2"/>
      </rPr>
      <t>ekonomski efekti  (prihodi) za općinu Orašje.</t>
    </r>
  </si>
  <si>
    <r>
      <t xml:space="preserve">Procjena rezultata i rizika: </t>
    </r>
    <r>
      <rPr>
        <sz val="10"/>
        <rFont val="Arial"/>
        <family val="2"/>
      </rPr>
      <t>Realizacijom ovog projekta u budućnosti se</t>
    </r>
    <r>
      <rPr>
        <b/>
        <u val="single"/>
        <sz val="10"/>
        <rFont val="Arial"/>
        <family val="2"/>
      </rPr>
      <t xml:space="preserve"> očekuju</t>
    </r>
    <r>
      <rPr>
        <sz val="10"/>
        <rFont val="Arial"/>
        <family val="2"/>
      </rPr>
      <t xml:space="preserve"> ekonomski efekti (rashodi za održavanje i energiju) za općinu Orašje.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</si>
  <si>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 xml:space="preserve">se očekuju </t>
    </r>
    <r>
      <rPr>
        <sz val="10"/>
        <rFont val="Arial"/>
        <family val="2"/>
      </rPr>
      <t>ekonomski efekti ( troškovi sanacije  i zatvaranja) za općinu Orašje.</t>
    </r>
  </si>
  <si>
    <t xml:space="preserve">         615311    Kap.transferi nepr.org. - Kapit. izdaci za odgojno-obrazovne ustanove</t>
  </si>
  <si>
    <t xml:space="preserve">       612100          Doprinosi poslodavca i ostali doprinosi</t>
  </si>
  <si>
    <r>
      <t xml:space="preserve">           613700            Materijal i usluge za popravke i održavanje osnovnih </t>
    </r>
    <r>
      <rPr>
        <sz val="8"/>
        <color indexed="8"/>
        <rFont val="Calibri"/>
        <family val="2"/>
      </rPr>
      <t xml:space="preserve"> sredstava</t>
    </r>
  </si>
  <si>
    <r>
      <t xml:space="preserve">           613700            Izdaci za materijal i usluge održavanja makadamskih</t>
    </r>
    <r>
      <rPr>
        <sz val="8"/>
        <color indexed="8"/>
        <rFont val="Calibri"/>
        <family val="2"/>
      </rPr>
      <t xml:space="preserve"> putova i sekundarne kanalske mreže</t>
    </r>
  </si>
  <si>
    <t xml:space="preserve">           613700            Izdaci za materijal i usluge održavanja asfaltiranih cesta</t>
  </si>
  <si>
    <t xml:space="preserve">           613700            Izdaci za materijal i usluge zimskog održavanja cesta</t>
  </si>
  <si>
    <r>
      <t xml:space="preserve">           613900        Ostale stručne usluge (usluge odvjetnika, notara, </t>
    </r>
    <r>
      <rPr>
        <sz val="8"/>
        <color indexed="8"/>
        <rFont val="Calibri"/>
        <family val="2"/>
      </rPr>
      <t xml:space="preserve"> prevoditelja, sudskih vještaka, kotizacije za stručne  seminare i druge stručne usluge)</t>
    </r>
  </si>
  <si>
    <t xml:space="preserve">Broj zaposlenih </t>
  </si>
  <si>
    <t xml:space="preserve">             613900     Ugovorene i druge posebne usluge</t>
  </si>
  <si>
    <t>612000            DOPRINOSI POSLODAVCA I OSTALI DOPRINOSI</t>
  </si>
  <si>
    <t>600000            PRIČUVA OPĆINSKOG  NAČELNIKA</t>
  </si>
  <si>
    <t>612000            DOPRINOSI POSLODAVACA I OSTALI DOPRINOSI</t>
  </si>
  <si>
    <t xml:space="preserve">          614223         Novčane naknade nezaposlenim osobama -  Neuposlene rodilje</t>
  </si>
  <si>
    <r>
      <t xml:space="preserve">          614223         Novčane naknade nezaposlenim osobama - Pomoći obiteljima s više</t>
    </r>
    <r>
      <rPr>
        <sz val="8"/>
        <color indexed="8"/>
        <rFont val="Calibri"/>
        <family val="2"/>
      </rPr>
      <t xml:space="preserve"> djece</t>
    </r>
  </si>
  <si>
    <t xml:space="preserve">          614429    Subvencije javnim poduzećima-  FTV Centar Orašje </t>
  </si>
  <si>
    <t>Broj zaposlenih:</t>
  </si>
  <si>
    <r>
      <rPr>
        <b/>
        <sz val="10"/>
        <rFont val="Arial"/>
        <family val="2"/>
      </rPr>
      <t xml:space="preserve">Razvojni projekt broj 8. </t>
    </r>
    <r>
      <rPr>
        <sz val="10"/>
        <rFont val="Arial"/>
        <family val="2"/>
      </rPr>
      <t xml:space="preserve">- </t>
    </r>
    <r>
      <rPr>
        <b/>
        <u val="single"/>
        <sz val="10"/>
        <rFont val="Arial"/>
        <family val="2"/>
      </rPr>
      <t>Nabava opreme za potrebe Civilne zaštite</t>
    </r>
  </si>
  <si>
    <r>
      <t>Razvojni projekt broj 9. -</t>
    </r>
    <r>
      <rPr>
        <b/>
        <u val="single"/>
        <sz val="10"/>
        <rFont val="Arial"/>
        <family val="2"/>
      </rPr>
      <t xml:space="preserve"> Izrada ili izmjena i dopuna Urbanističkih, Prostornih i Regulacijskih planova Općine Orašje</t>
    </r>
  </si>
  <si>
    <r>
      <t xml:space="preserve">Razvojni projekt broj 10. - </t>
    </r>
    <r>
      <rPr>
        <b/>
        <u val="single"/>
        <sz val="10"/>
        <rFont val="Arial"/>
        <family val="2"/>
      </rPr>
      <t xml:space="preserve">Projekt zatvaranja  tehnički neuređenih općinskih deponija </t>
    </r>
  </si>
  <si>
    <r>
      <t xml:space="preserve">Razvojni projekt broj 11. - </t>
    </r>
    <r>
      <rPr>
        <b/>
        <u val="single"/>
        <sz val="10"/>
        <rFont val="Arial"/>
        <family val="2"/>
      </rPr>
      <t>Projekti zemljišne administracije i usklađivanja stanja u katastru sa ZK evidencijama</t>
    </r>
  </si>
  <si>
    <r>
      <t>Razvojni projekt broj 12. -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Projekt dovršetka komasacije u KO Kopanice i KO Vidovice - uređenje komasiranog zemljišta</t>
    </r>
  </si>
  <si>
    <r>
      <t>Razvojni projekt broj 15. -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Rekonstrukcija asfalt. cesta uz sufinanciranje građana i uz vlastito učešće</t>
    </r>
  </si>
  <si>
    <r>
      <t>Razvojni projekt broj 16. -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Rekonstrukcija zgrada u vlasništvu općine Orašje </t>
    </r>
  </si>
  <si>
    <t xml:space="preserve">           613700            Izdaci za materijal i usluge održavanja ulične javne rasvjete</t>
  </si>
  <si>
    <t xml:space="preserve">            716111  Prihodi od poreza na dohodak fizičkih osoba od nesamtalnih djelatnosti</t>
  </si>
  <si>
    <t xml:space="preserve">            716112  Prihodi od poreza na dohodak fizičkih osoba od samostalnih djelatnosti</t>
  </si>
  <si>
    <t xml:space="preserve">            716113  Prihodi od poreza na dohodak fizičkih osoba od imovine i imovinskih prava</t>
  </si>
  <si>
    <r>
      <t xml:space="preserve">            716116  Prihodi od poreza na dohodak od drugih samostalnih djelatnosti</t>
    </r>
    <r>
      <rPr>
        <sz val="8"/>
        <color indexed="8"/>
        <rFont val="Calibri"/>
        <family val="2"/>
      </rPr>
      <t xml:space="preserve">  iz članka 12. Zakona o porezu na dohodak</t>
    </r>
  </si>
  <si>
    <t>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+</t>
  </si>
  <si>
    <t>+</t>
  </si>
  <si>
    <t xml:space="preserve">              613900      Ugovorene i druge posebne usluge</t>
  </si>
  <si>
    <t xml:space="preserve">Izmjene i dopune proračuna za 2017. </t>
  </si>
  <si>
    <t>Izvršenje Proračuna za 01.01.-30.06.2017.</t>
  </si>
  <si>
    <t>Izmjene i dopune proračuna za 2017.</t>
  </si>
  <si>
    <t xml:space="preserve">            722531  Naknade za uporabu cesta za vozila pravnih osoba</t>
  </si>
  <si>
    <t>Izvršenje Proračuna za  01.01.-30.06.2017.</t>
  </si>
  <si>
    <t>3. SUFICIT/DEFICIT (1-2)</t>
  </si>
  <si>
    <t>PROJEKT INVEST IN LOG</t>
  </si>
  <si>
    <t xml:space="preserve">              821300     Nabava opreme </t>
  </si>
  <si>
    <t xml:space="preserve">            731100 Primljeni tekući transferi od inoz. Vlada i međ. organizacija</t>
  </si>
  <si>
    <t xml:space="preserve">             741100  Primjeni kapitalni transferi od inozemnih Vlada i međunarodnih organizacija</t>
  </si>
  <si>
    <t xml:space="preserve">    612000          DOPRINOSI POSLODAVCA I OSTALI DOPRINOSI</t>
  </si>
  <si>
    <t>Kapitalni transfer Države BIH     (04)</t>
  </si>
  <si>
    <t>Prihodi i primici</t>
  </si>
  <si>
    <r>
      <t xml:space="preserve">      821612       Rekonstrukcija cesta i mostova - Rekonstrukcija lokalnih</t>
    </r>
    <r>
      <rPr>
        <sz val="8"/>
        <color indexed="8"/>
        <rFont val="Calibri"/>
        <family val="2"/>
      </rPr>
      <t xml:space="preserve"> asfaltiranih cesta financiranih sredstvima građana i sredstvima Općine Orašje</t>
    </r>
  </si>
  <si>
    <r>
      <t xml:space="preserve">        614329       Ostali transferi udruženjima građana - Transfer udruzi </t>
    </r>
    <r>
      <rPr>
        <sz val="8"/>
        <color indexed="8"/>
        <rFont val="Calibri"/>
        <family val="2"/>
      </rPr>
      <t xml:space="preserve"> roditelja djece s posebnim potrebama/Udruzi "Put u život".</t>
    </r>
  </si>
  <si>
    <t>Članak.1</t>
  </si>
  <si>
    <t>Članak.2</t>
  </si>
  <si>
    <t>Članak 3.</t>
  </si>
  <si>
    <t>Ova odluka stupa na snagu danom objave u Službenom glasniku općine Orašje.</t>
  </si>
  <si>
    <t>Nacrt proračuna Općine Orašje za 2018.godinu sastoji se od:</t>
  </si>
  <si>
    <t>Prihodi i primici, te rashodi i izdaci po skupinama utvrđuju se u Nacrtu  proračuna za 2018.godine, na način kako slijedi:</t>
  </si>
  <si>
    <t xml:space="preserve">     821613        Rekonstrukcija vodenih puteva - Glavni Objedski kanal, kanalska mreža u PZ  Dusine i ostalo</t>
  </si>
  <si>
    <t xml:space="preserve">        821300    Nabava opreme za potrebe Službi JOU i ostale opreme</t>
  </si>
  <si>
    <t>Nacrt proračuna za 2018.</t>
  </si>
  <si>
    <t xml:space="preserve">KAPITALNI PRORAČUN - PLAN RAZVOJNIH PROJEKATA / PROGRAMA  OPĆINE ORAŠJE U NACRTU PRORAČUNA ZA 2018.GODINU </t>
  </si>
  <si>
    <r>
      <t xml:space="preserve">Procjena rezultata i rizika: </t>
    </r>
    <r>
      <rPr>
        <sz val="10"/>
        <rFont val="Arial"/>
        <family val="2"/>
      </rPr>
      <t>Realizacijom ovog projekta u budućnosti se</t>
    </r>
    <r>
      <rPr>
        <b/>
        <u val="single"/>
        <sz val="10"/>
        <rFont val="Arial"/>
        <family val="2"/>
      </rPr>
      <t xml:space="preserve"> očekuju </t>
    </r>
    <r>
      <rPr>
        <sz val="10"/>
        <rFont val="Arial"/>
        <family val="2"/>
      </rPr>
      <t>ekonomski efekti  (prihodi) za proračun Općine Orašje.</t>
    </r>
  </si>
  <si>
    <t>Država BIH             (04)</t>
  </si>
  <si>
    <r>
      <t xml:space="preserve">Razvojni projekt broj 7. - </t>
    </r>
    <r>
      <rPr>
        <b/>
        <u val="single"/>
        <sz val="9.8"/>
        <rFont val="Arial"/>
        <family val="2"/>
      </rPr>
      <t>Nabava opreme za potrebe Jedinstvenog organa općine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</si>
  <si>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>očekuju</t>
    </r>
    <r>
      <rPr>
        <sz val="10"/>
        <rFont val="Arial"/>
        <family val="2"/>
      </rPr>
      <t xml:space="preserve"> ekonomski efekti za Općinu Orašje (rashodi z tekuće, zimsko održavanje ceste i sl.)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</si>
  <si>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>očekuju</t>
    </r>
    <r>
      <rPr>
        <sz val="10"/>
        <rFont val="Arial"/>
        <family val="2"/>
      </rPr>
      <t xml:space="preserve"> ekonomski efekti za Općinu Orašje (tekuće i investicijsko odražavanje građevine i sl.)</t>
    </r>
  </si>
  <si>
    <r>
      <t>Razvojni projekt broj 17. -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Rekonstrukcija  vodenih puteva- Glavni objedski kanal, kanalska mreža u PZ Dusine.</t>
    </r>
  </si>
  <si>
    <r>
      <t xml:space="preserve">Procjena rezultata i rizika: </t>
    </r>
    <r>
      <rPr>
        <sz val="10"/>
        <rFont val="Arial"/>
        <family val="2"/>
      </rPr>
      <t>Realizacijom ovog projekta u budućnosti se o</t>
    </r>
    <r>
      <rPr>
        <b/>
        <u val="single"/>
        <sz val="10"/>
        <rFont val="Arial"/>
        <family val="2"/>
      </rPr>
      <t>čekuju</t>
    </r>
    <r>
      <rPr>
        <sz val="10"/>
        <rFont val="Arial"/>
        <family val="2"/>
      </rPr>
      <t xml:space="preserve"> ekonomski efekti za općinu Orašje.</t>
    </r>
  </si>
  <si>
    <t xml:space="preserve">              742111  Primljeni kapitalni transferi od Države BIH</t>
  </si>
  <si>
    <t xml:space="preserve">              732111   Primljeni tekući transferi od Države BIH (Središnje izborno povjerenstvo  - za izbore)</t>
  </si>
  <si>
    <t>NACRT           proračuna za 2018.</t>
  </si>
  <si>
    <t>NACRT</t>
  </si>
  <si>
    <t xml:space="preserve"> PRORAČUN OPĆINE ORAŠJE ZA 2018. GODINU</t>
  </si>
  <si>
    <t>0214001</t>
  </si>
  <si>
    <t>14</t>
  </si>
  <si>
    <t xml:space="preserve">       613100          Putni troškovi (redovni i Projekt INVEST IN LOG)</t>
  </si>
  <si>
    <t xml:space="preserve">              613211            Izdaci za el. energiju (redovni i Projekt INVEST IN LOG)</t>
  </si>
  <si>
    <r>
      <t xml:space="preserve">            613976        Ostali izdaci za druge samostalne djelatnosti i</t>
    </r>
    <r>
      <rPr>
        <sz val="8"/>
        <color indexed="8"/>
        <rFont val="Calibri"/>
        <family val="2"/>
      </rPr>
      <t xml:space="preserve">  povremenog samostalnog rada -Ugovori o djelu, Ugovori o autorstvu i slično (redovno i </t>
    </r>
    <r>
      <rPr>
        <b/>
        <sz val="8"/>
        <color indexed="8"/>
        <rFont val="Calibri"/>
        <family val="2"/>
      </rPr>
      <t>Projekt INVEST IN LOG</t>
    </r>
    <r>
      <rPr>
        <sz val="8"/>
        <color indexed="8"/>
        <rFont val="Calibri"/>
        <family val="2"/>
      </rPr>
      <t>)</t>
    </r>
  </si>
  <si>
    <r>
      <t xml:space="preserve">            613400          Izdaci za obrasce i papir, kompjutorski, uredski materijal,</t>
    </r>
    <r>
      <rPr>
        <sz val="8"/>
        <color indexed="8"/>
        <rFont val="Calibri"/>
        <family val="2"/>
      </rPr>
      <t xml:space="preserve">  stručnu literaturu, obrazovanje kadrova i ostali materijal (redovni i </t>
    </r>
    <r>
      <rPr>
        <b/>
        <sz val="8"/>
        <color indexed="8"/>
        <rFont val="Calibri"/>
        <family val="2"/>
      </rPr>
      <t>Projekt INVEST IN LOG</t>
    </r>
    <r>
      <rPr>
        <sz val="8"/>
        <color indexed="8"/>
        <rFont val="Calibri"/>
        <family val="2"/>
      </rPr>
      <t>)</t>
    </r>
  </si>
  <si>
    <r>
      <t xml:space="preserve">              613310            Izdaci za telefon, telefaks... (redovni i </t>
    </r>
    <r>
      <rPr>
        <b/>
        <sz val="8"/>
        <color indexed="8"/>
        <rFont val="Calibri"/>
        <family val="2"/>
      </rPr>
      <t>Projekt INVEST iN LOG</t>
    </r>
    <r>
      <rPr>
        <sz val="8"/>
        <color indexed="8"/>
        <rFont val="Calibri"/>
        <family val="2"/>
      </rPr>
      <t>)</t>
    </r>
  </si>
  <si>
    <r>
      <t xml:space="preserve">               612100           Doprinosi poslodavca za uposlenike JOU i </t>
    </r>
    <r>
      <rPr>
        <b/>
        <sz val="8"/>
        <color indexed="8"/>
        <rFont val="Calibri"/>
        <family val="2"/>
      </rPr>
      <t>Projekt INVEST IN LOG</t>
    </r>
  </si>
  <si>
    <r>
      <t xml:space="preserve">              </t>
    </r>
    <r>
      <rPr>
        <sz val="8"/>
        <color indexed="8"/>
        <rFont val="Calibri"/>
        <family val="2"/>
      </rPr>
      <t xml:space="preserve">611100          Bruto plaća uposlenika JOU i </t>
    </r>
    <r>
      <rPr>
        <b/>
        <sz val="8"/>
        <color indexed="8"/>
        <rFont val="Calibri"/>
        <family val="2"/>
      </rPr>
      <t>Projekt INVEST IN LOG</t>
    </r>
  </si>
  <si>
    <t xml:space="preserve">Sveukupno: </t>
  </si>
  <si>
    <t>Nacrt Proračuna  za 2018.godinu</t>
  </si>
  <si>
    <t>Nacrt Proračuna za 2018. godinu</t>
  </si>
  <si>
    <t>Nacrt Proračuna  za 2018. godinu</t>
  </si>
  <si>
    <t>Projekcija 2019.</t>
  </si>
  <si>
    <t>Projekcija 2020.</t>
  </si>
  <si>
    <t xml:space="preserve">NACRT PRORAČUNA ZA 2018. </t>
  </si>
  <si>
    <r>
      <t xml:space="preserve">      </t>
    </r>
    <r>
      <rPr>
        <b/>
        <sz val="9"/>
        <rFont val="Calibri"/>
        <family val="2"/>
      </rPr>
      <t>721000         PRIHODI OD PODUZETNIČKIH AKTIVNOSTI I IMOVINE I</t>
    </r>
    <r>
      <rPr>
        <b/>
        <sz val="9"/>
        <color indexed="22"/>
        <rFont val="Calibri"/>
        <family val="2"/>
      </rPr>
      <t xml:space="preserve">  </t>
    </r>
    <r>
      <rPr>
        <b/>
        <sz val="9"/>
        <rFont val="Calibri"/>
        <family val="2"/>
      </rPr>
      <t xml:space="preserve">PRIHODI OD POZITIVNIH TEČAJNIH RAZLIKA </t>
    </r>
  </si>
  <si>
    <t>Ekonom. kod</t>
  </si>
  <si>
    <r>
      <t xml:space="preserve">           613914        Usluge reprezentacije (redovno i </t>
    </r>
    <r>
      <rPr>
        <sz val="8"/>
        <color indexed="8"/>
        <rFont val="Calibri"/>
        <family val="2"/>
      </rPr>
      <t>Projekt INVEST IN LOG)</t>
    </r>
  </si>
  <si>
    <r>
      <t xml:space="preserve">         615211       Kap.transferi za obnovu i stambeno zbrinjavanje-</t>
    </r>
    <r>
      <rPr>
        <b/>
        <sz val="8"/>
        <color indexed="8"/>
        <rFont val="Calibri"/>
        <family val="2"/>
      </rPr>
      <t>Projekt "Oporavak od poplava- Intervencije u stanogradnji"</t>
    </r>
  </si>
  <si>
    <r>
      <t xml:space="preserve">         614530       Subvencije za aktivnu politiku zapošljavanja privatnim</t>
    </r>
    <r>
      <rPr>
        <sz val="8"/>
        <color indexed="8"/>
        <rFont val="Calibri"/>
        <family val="2"/>
      </rPr>
      <t xml:space="preserve">  poduzećima i poduzetnicima i Projekt </t>
    </r>
    <r>
      <rPr>
        <b/>
        <sz val="8"/>
        <color indexed="8"/>
        <rFont val="Calibri"/>
        <family val="2"/>
      </rPr>
      <t>"CRS"</t>
    </r>
  </si>
  <si>
    <r>
      <t xml:space="preserve">         615211       Kap.transferi za kapit.ulaganja u poljoprivredu (redovno i </t>
    </r>
    <r>
      <rPr>
        <b/>
        <sz val="8"/>
        <color indexed="8"/>
        <rFont val="Calibri"/>
        <family val="2"/>
      </rPr>
      <t>Projekt "CRS"</t>
    </r>
    <r>
      <rPr>
        <sz val="8"/>
        <color indexed="8"/>
        <rFont val="Calibri"/>
        <family val="2"/>
      </rPr>
      <t>)</t>
    </r>
  </si>
  <si>
    <r>
      <t xml:space="preserve">           614231        Beneficije za socijalnu zaštitu - Socijalne pomoći i pomoći </t>
    </r>
    <r>
      <rPr>
        <sz val="8"/>
        <color indexed="8"/>
        <rFont val="Calibri"/>
        <family val="2"/>
      </rPr>
      <t xml:space="preserve"> u liječenju pojedinaca (redovno i </t>
    </r>
    <r>
      <rPr>
        <b/>
        <sz val="8"/>
        <color indexed="8"/>
        <rFont val="Calibri"/>
        <family val="2"/>
      </rPr>
      <t>Projekt "CRS"</t>
    </r>
    <r>
      <rPr>
        <sz val="8"/>
        <color indexed="8"/>
        <rFont val="Calibri"/>
        <family val="2"/>
      </rPr>
      <t>)</t>
    </r>
  </si>
  <si>
    <t>PRORAČUN ZA 2017.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</si>
</sst>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  <numFmt numFmtId="176" formatCode="#,##0.0000"/>
    <numFmt numFmtId="177" formatCode="#,##0.000"/>
  </numFmts>
  <fonts count="71"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3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.75"/>
      <name val="Arial"/>
      <family val="2"/>
    </font>
    <font>
      <b/>
      <u val="single"/>
      <sz val="9.75"/>
      <name val="Arial"/>
      <family val="2"/>
    </font>
    <font>
      <b/>
      <sz val="9.5"/>
      <name val="Arial"/>
      <family val="2"/>
    </font>
    <font>
      <b/>
      <u val="single"/>
      <sz val="9.5"/>
      <name val="Arial"/>
      <family val="2"/>
    </font>
    <font>
      <u val="single"/>
      <sz val="10"/>
      <name val="Arial"/>
      <family val="2"/>
    </font>
    <font>
      <b/>
      <sz val="9.8"/>
      <name val="Arial"/>
      <family val="2"/>
    </font>
    <font>
      <b/>
      <u val="single"/>
      <sz val="9.8"/>
      <name val="Arial"/>
      <family val="2"/>
    </font>
    <font>
      <b/>
      <i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22"/>
      <name val="Calibri"/>
      <family val="2"/>
    </font>
    <font>
      <b/>
      <sz val="9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8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color indexed="8"/>
      <name val="Lucida Calligraphy"/>
      <family val="4"/>
    </font>
    <font>
      <sz val="10"/>
      <color indexed="8"/>
      <name val="Lucida Calligraphy"/>
      <family val="4"/>
    </font>
    <font>
      <sz val="10"/>
      <color indexed="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1" applyNumberFormat="0" applyFont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32" fillId="21" borderId="2" applyNumberFormat="0" applyAlignment="0" applyProtection="0"/>
    <xf numFmtId="0" fontId="33" fillId="21" borderId="3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1" fillId="21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3" fontId="1" fillId="21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2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24" borderId="13" xfId="0" applyFont="1" applyFill="1" applyBorder="1" applyAlignment="1">
      <alignment horizontal="center"/>
    </xf>
    <xf numFmtId="0" fontId="47" fillId="21" borderId="14" xfId="0" applyFont="1" applyFill="1" applyBorder="1" applyAlignment="1">
      <alignment horizontal="center" vertical="center"/>
    </xf>
    <xf numFmtId="0" fontId="47" fillId="21" borderId="11" xfId="0" applyFont="1" applyFill="1" applyBorder="1" applyAlignment="1">
      <alignment horizontal="center" vertical="center" wrapText="1"/>
    </xf>
    <xf numFmtId="0" fontId="47" fillId="21" borderId="15" xfId="0" applyFont="1" applyFill="1" applyBorder="1" applyAlignment="1">
      <alignment horizontal="center"/>
    </xf>
    <xf numFmtId="0" fontId="47" fillId="21" borderId="16" xfId="0" applyFont="1" applyFill="1" applyBorder="1" applyAlignment="1">
      <alignment horizontal="center"/>
    </xf>
    <xf numFmtId="0" fontId="47" fillId="21" borderId="17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1" fillId="24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21" borderId="11" xfId="0" applyNumberFormat="1" applyFont="1" applyFill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46" fillId="24" borderId="18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3" fontId="47" fillId="0" borderId="16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3" fontId="48" fillId="0" borderId="16" xfId="0" applyNumberFormat="1" applyFont="1" applyBorder="1" applyAlignment="1">
      <alignment horizontal="right"/>
    </xf>
    <xf numFmtId="3" fontId="21" fillId="21" borderId="11" xfId="0" applyNumberFormat="1" applyFont="1" applyFill="1" applyBorder="1" applyAlignment="1">
      <alignment horizontal="right"/>
    </xf>
    <xf numFmtId="3" fontId="21" fillId="21" borderId="11" xfId="0" applyNumberFormat="1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21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3" fontId="1" fillId="0" borderId="20" xfId="0" applyNumberFormat="1" applyFont="1" applyBorder="1" applyAlignment="1">
      <alignment horizontal="right"/>
    </xf>
    <xf numFmtId="3" fontId="21" fillId="21" borderId="16" xfId="0" applyNumberFormat="1" applyFont="1" applyFill="1" applyBorder="1" applyAlignment="1">
      <alignment horizontal="right"/>
    </xf>
    <xf numFmtId="49" fontId="47" fillId="21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24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3" fontId="3" fillId="21" borderId="10" xfId="0" applyNumberFormat="1" applyFont="1" applyFill="1" applyBorder="1" applyAlignment="1">
      <alignment horizontal="right"/>
    </xf>
    <xf numFmtId="1" fontId="3" fillId="21" borderId="10" xfId="0" applyNumberFormat="1" applyFont="1" applyFill="1" applyBorder="1" applyAlignment="1">
      <alignment/>
    </xf>
    <xf numFmtId="3" fontId="21" fillId="21" borderId="16" xfId="0" applyNumberFormat="1" applyFont="1" applyFill="1" applyBorder="1" applyAlignment="1">
      <alignment/>
    </xf>
    <xf numFmtId="1" fontId="1" fillId="0" borderId="17" xfId="0" applyNumberFormat="1" applyFont="1" applyBorder="1" applyAlignment="1">
      <alignment/>
    </xf>
    <xf numFmtId="1" fontId="1" fillId="21" borderId="21" xfId="0" applyNumberFormat="1" applyFont="1" applyFill="1" applyBorder="1" applyAlignment="1">
      <alignment/>
    </xf>
    <xf numFmtId="1" fontId="1" fillId="21" borderId="2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24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3" fontId="12" fillId="0" borderId="16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3" fontId="12" fillId="0" borderId="16" xfId="0" applyNumberFormat="1" applyFont="1" applyBorder="1" applyAlignment="1">
      <alignment/>
    </xf>
    <xf numFmtId="0" fontId="9" fillId="21" borderId="16" xfId="0" applyFont="1" applyFill="1" applyBorder="1" applyAlignment="1">
      <alignment horizontal="center" vertical="center" wrapText="1"/>
    </xf>
    <xf numFmtId="0" fontId="10" fillId="21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3" fontId="9" fillId="0" borderId="17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7" xfId="0" applyFont="1" applyBorder="1" applyAlignment="1">
      <alignment horizontal="center" wrapText="1"/>
    </xf>
    <xf numFmtId="3" fontId="12" fillId="0" borderId="27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 horizontal="right"/>
    </xf>
    <xf numFmtId="0" fontId="12" fillId="0" borderId="27" xfId="0" applyFont="1" applyBorder="1" applyAlignment="1">
      <alignment horizontal="center" wrapText="1"/>
    </xf>
    <xf numFmtId="3" fontId="12" fillId="0" borderId="0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2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3" fontId="9" fillId="0" borderId="25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1" fillId="0" borderId="27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left"/>
    </xf>
    <xf numFmtId="3" fontId="1" fillId="24" borderId="12" xfId="0" applyNumberFormat="1" applyFont="1" applyFill="1" applyBorder="1" applyAlignment="1">
      <alignment wrapText="1"/>
    </xf>
    <xf numFmtId="3" fontId="1" fillId="24" borderId="12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0" fontId="1" fillId="21" borderId="31" xfId="0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28" fillId="21" borderId="17" xfId="0" applyFont="1" applyFill="1" applyBorder="1" applyAlignment="1">
      <alignment horizontal="center" vertical="center" wrapText="1"/>
    </xf>
    <xf numFmtId="49" fontId="28" fillId="21" borderId="16" xfId="0" applyNumberFormat="1" applyFont="1" applyFill="1" applyBorder="1" applyAlignment="1">
      <alignment horizontal="center" vertical="center" wrapText="1"/>
    </xf>
    <xf numFmtId="0" fontId="28" fillId="21" borderId="16" xfId="0" applyFont="1" applyFill="1" applyBorder="1" applyAlignment="1">
      <alignment horizontal="center" vertical="center"/>
    </xf>
    <xf numFmtId="0" fontId="28" fillId="21" borderId="16" xfId="0" applyFont="1" applyFill="1" applyBorder="1" applyAlignment="1">
      <alignment horizontal="center" vertical="center" wrapText="1"/>
    </xf>
    <xf numFmtId="0" fontId="28" fillId="21" borderId="16" xfId="0" applyFont="1" applyFill="1" applyBorder="1" applyAlignment="1">
      <alignment textRotation="90" wrapText="1"/>
    </xf>
    <xf numFmtId="0" fontId="28" fillId="21" borderId="18" xfId="0" applyFont="1" applyFill="1" applyBorder="1" applyAlignment="1">
      <alignment horizontal="center" vertical="center"/>
    </xf>
    <xf numFmtId="0" fontId="28" fillId="21" borderId="29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/>
    </xf>
    <xf numFmtId="49" fontId="4" fillId="21" borderId="12" xfId="0" applyNumberFormat="1" applyFont="1" applyFill="1" applyBorder="1" applyAlignment="1">
      <alignment/>
    </xf>
    <xf numFmtId="0" fontId="1" fillId="21" borderId="32" xfId="0" applyFont="1" applyFill="1" applyBorder="1" applyAlignment="1">
      <alignment/>
    </xf>
    <xf numFmtId="3" fontId="46" fillId="21" borderId="33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24" borderId="0" xfId="0" applyFont="1" applyFill="1" applyBorder="1" applyAlignment="1">
      <alignment/>
    </xf>
    <xf numFmtId="49" fontId="46" fillId="21" borderId="11" xfId="0" applyNumberFormat="1" applyFont="1" applyFill="1" applyBorder="1" applyAlignment="1">
      <alignment horizontal="center" vertical="center"/>
    </xf>
    <xf numFmtId="3" fontId="3" fillId="21" borderId="33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46" fillId="21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3" fontId="4" fillId="21" borderId="18" xfId="0" applyNumberFormat="1" applyFont="1" applyFill="1" applyBorder="1" applyAlignment="1">
      <alignment/>
    </xf>
    <xf numFmtId="49" fontId="4" fillId="21" borderId="36" xfId="0" applyNumberFormat="1" applyFont="1" applyFill="1" applyBorder="1" applyAlignment="1">
      <alignment horizontal="center" vertical="center"/>
    </xf>
    <xf numFmtId="49" fontId="4" fillId="21" borderId="18" xfId="0" applyNumberFormat="1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46" fillId="21" borderId="38" xfId="0" applyNumberFormat="1" applyFont="1" applyFill="1" applyBorder="1" applyAlignment="1">
      <alignment horizontal="center" vertical="center"/>
    </xf>
    <xf numFmtId="49" fontId="46" fillId="21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9" fontId="46" fillId="24" borderId="12" xfId="0" applyNumberFormat="1" applyFont="1" applyFill="1" applyBorder="1" applyAlignment="1">
      <alignment horizontal="center" vertical="center"/>
    </xf>
    <xf numFmtId="0" fontId="46" fillId="24" borderId="12" xfId="0" applyFont="1" applyFill="1" applyBorder="1" applyAlignment="1">
      <alignment wrapText="1"/>
    </xf>
    <xf numFmtId="3" fontId="1" fillId="24" borderId="12" xfId="0" applyNumberFormat="1" applyFont="1" applyFill="1" applyBorder="1" applyAlignment="1">
      <alignment/>
    </xf>
    <xf numFmtId="1" fontId="1" fillId="24" borderId="12" xfId="0" applyNumberFormat="1" applyFont="1" applyFill="1" applyBorder="1" applyAlignment="1">
      <alignment/>
    </xf>
    <xf numFmtId="0" fontId="1" fillId="24" borderId="12" xfId="0" applyFont="1" applyFill="1" applyBorder="1" applyAlignment="1">
      <alignment/>
    </xf>
    <xf numFmtId="49" fontId="46" fillId="21" borderId="39" xfId="0" applyNumberFormat="1" applyFont="1" applyFill="1" applyBorder="1" applyAlignment="1">
      <alignment horizontal="center" vertical="center"/>
    </xf>
    <xf numFmtId="49" fontId="46" fillId="21" borderId="40" xfId="0" applyNumberFormat="1" applyFont="1" applyFill="1" applyBorder="1" applyAlignment="1">
      <alignment horizontal="center" vertical="center"/>
    </xf>
    <xf numFmtId="3" fontId="46" fillId="21" borderId="40" xfId="0" applyNumberFormat="1" applyFont="1" applyFill="1" applyBorder="1" applyAlignment="1">
      <alignment/>
    </xf>
    <xf numFmtId="1" fontId="1" fillId="21" borderId="4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3" fontId="49" fillId="24" borderId="16" xfId="0" applyNumberFormat="1" applyFont="1" applyFill="1" applyBorder="1" applyAlignment="1">
      <alignment horizontal="right"/>
    </xf>
    <xf numFmtId="3" fontId="49" fillId="24" borderId="18" xfId="0" applyNumberFormat="1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49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1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28" fillId="21" borderId="11" xfId="0" applyNumberFormat="1" applyFont="1" applyFill="1" applyBorder="1" applyAlignment="1">
      <alignment horizontal="right"/>
    </xf>
    <xf numFmtId="3" fontId="4" fillId="21" borderId="11" xfId="0" applyNumberFormat="1" applyFont="1" applyFill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3" fontId="1" fillId="24" borderId="18" xfId="0" applyNumberFormat="1" applyFont="1" applyFill="1" applyBorder="1" applyAlignment="1">
      <alignment horizontal="right"/>
    </xf>
    <xf numFmtId="3" fontId="4" fillId="21" borderId="33" xfId="0" applyNumberFormat="1" applyFont="1" applyFill="1" applyBorder="1" applyAlignment="1">
      <alignment horizontal="right"/>
    </xf>
    <xf numFmtId="3" fontId="3" fillId="21" borderId="33" xfId="0" applyNumberFormat="1" applyFont="1" applyFill="1" applyBorder="1" applyAlignment="1">
      <alignment horizontal="right"/>
    </xf>
    <xf numFmtId="0" fontId="1" fillId="0" borderId="13" xfId="0" applyFont="1" applyBorder="1" applyAlignment="1">
      <alignment wrapText="1"/>
    </xf>
    <xf numFmtId="0" fontId="28" fillId="21" borderId="15" xfId="0" applyFont="1" applyFill="1" applyBorder="1" applyAlignment="1">
      <alignment textRotation="90" wrapText="1"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3" fontId="3" fillId="21" borderId="38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4" fillId="21" borderId="33" xfId="0" applyNumberFormat="1" applyFont="1" applyFill="1" applyBorder="1" applyAlignment="1">
      <alignment/>
    </xf>
    <xf numFmtId="0" fontId="46" fillId="21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3" fillId="21" borderId="38" xfId="0" applyNumberFormat="1" applyFont="1" applyFill="1" applyBorder="1" applyAlignment="1">
      <alignment/>
    </xf>
    <xf numFmtId="3" fontId="3" fillId="21" borderId="10" xfId="0" applyNumberFormat="1" applyFont="1" applyFill="1" applyBorder="1" applyAlignment="1">
      <alignment/>
    </xf>
    <xf numFmtId="3" fontId="49" fillId="0" borderId="16" xfId="0" applyNumberFormat="1" applyFont="1" applyBorder="1" applyAlignment="1">
      <alignment/>
    </xf>
    <xf numFmtId="3" fontId="49" fillId="0" borderId="18" xfId="0" applyNumberFormat="1" applyFont="1" applyBorder="1" applyAlignment="1">
      <alignment/>
    </xf>
    <xf numFmtId="3" fontId="49" fillId="24" borderId="16" xfId="0" applyNumberFormat="1" applyFont="1" applyFill="1" applyBorder="1" applyAlignment="1">
      <alignment/>
    </xf>
    <xf numFmtId="3" fontId="25" fillId="21" borderId="38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3" fontId="50" fillId="21" borderId="11" xfId="0" applyNumberFormat="1" applyFont="1" applyFill="1" applyBorder="1" applyAlignment="1">
      <alignment/>
    </xf>
    <xf numFmtId="3" fontId="48" fillId="0" borderId="16" xfId="0" applyNumberFormat="1" applyFont="1" applyBorder="1" applyAlignment="1">
      <alignment/>
    </xf>
    <xf numFmtId="3" fontId="48" fillId="0" borderId="18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48" fillId="24" borderId="16" xfId="0" applyNumberFormat="1" applyFont="1" applyFill="1" applyBorder="1" applyAlignment="1">
      <alignment/>
    </xf>
    <xf numFmtId="3" fontId="48" fillId="24" borderId="16" xfId="0" applyNumberFormat="1" applyFont="1" applyFill="1" applyBorder="1" applyAlignment="1">
      <alignment/>
    </xf>
    <xf numFmtId="3" fontId="48" fillId="24" borderId="18" xfId="0" applyNumberFormat="1" applyFont="1" applyFill="1" applyBorder="1" applyAlignment="1">
      <alignment/>
    </xf>
    <xf numFmtId="3" fontId="48" fillId="0" borderId="18" xfId="0" applyNumberFormat="1" applyFont="1" applyBorder="1" applyAlignment="1">
      <alignment horizontal="right"/>
    </xf>
    <xf numFmtId="3" fontId="53" fillId="24" borderId="16" xfId="0" applyNumberFormat="1" applyFont="1" applyFill="1" applyBorder="1" applyAlignment="1">
      <alignment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Border="1" applyAlignment="1">
      <alignment horizontal="right"/>
    </xf>
    <xf numFmtId="3" fontId="50" fillId="21" borderId="11" xfId="0" applyNumberFormat="1" applyFont="1" applyFill="1" applyBorder="1" applyAlignment="1">
      <alignment horizontal="right"/>
    </xf>
    <xf numFmtId="3" fontId="48" fillId="24" borderId="12" xfId="0" applyNumberFormat="1" applyFont="1" applyFill="1" applyBorder="1" applyAlignment="1">
      <alignment horizontal="right"/>
    </xf>
    <xf numFmtId="3" fontId="48" fillId="24" borderId="18" xfId="0" applyNumberFormat="1" applyFont="1" applyFill="1" applyBorder="1" applyAlignment="1">
      <alignment horizontal="right"/>
    </xf>
    <xf numFmtId="0" fontId="49" fillId="24" borderId="12" xfId="0" applyFont="1" applyFill="1" applyBorder="1" applyAlignment="1">
      <alignment/>
    </xf>
    <xf numFmtId="3" fontId="49" fillId="0" borderId="18" xfId="0" applyNumberFormat="1" applyFont="1" applyBorder="1" applyAlignment="1">
      <alignment horizontal="right"/>
    </xf>
    <xf numFmtId="3" fontId="49" fillId="0" borderId="16" xfId="0" applyNumberFormat="1" applyFont="1" applyBorder="1" applyAlignment="1">
      <alignment horizontal="right"/>
    </xf>
    <xf numFmtId="3" fontId="49" fillId="24" borderId="16" xfId="0" applyNumberFormat="1" applyFont="1" applyFill="1" applyBorder="1" applyAlignment="1">
      <alignment/>
    </xf>
    <xf numFmtId="3" fontId="49" fillId="24" borderId="18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 wrapText="1"/>
    </xf>
    <xf numFmtId="3" fontId="54" fillId="24" borderId="16" xfId="0" applyNumberFormat="1" applyFont="1" applyFill="1" applyBorder="1" applyAlignment="1">
      <alignment/>
    </xf>
    <xf numFmtId="3" fontId="55" fillId="21" borderId="11" xfId="0" applyNumberFormat="1" applyFont="1" applyFill="1" applyBorder="1" applyAlignment="1">
      <alignment/>
    </xf>
    <xf numFmtId="3" fontId="56" fillId="21" borderId="11" xfId="0" applyNumberFormat="1" applyFont="1" applyFill="1" applyBorder="1" applyAlignment="1">
      <alignment/>
    </xf>
    <xf numFmtId="3" fontId="57" fillId="21" borderId="11" xfId="0" applyNumberFormat="1" applyFont="1" applyFill="1" applyBorder="1" applyAlignment="1">
      <alignment/>
    </xf>
    <xf numFmtId="3" fontId="50" fillId="21" borderId="33" xfId="0" applyNumberFormat="1" applyFont="1" applyFill="1" applyBorder="1" applyAlignment="1">
      <alignment/>
    </xf>
    <xf numFmtId="3" fontId="4" fillId="21" borderId="16" xfId="0" applyNumberFormat="1" applyFont="1" applyFill="1" applyBorder="1" applyAlignment="1">
      <alignment/>
    </xf>
    <xf numFmtId="3" fontId="50" fillId="21" borderId="16" xfId="0" applyNumberFormat="1" applyFont="1" applyFill="1" applyBorder="1" applyAlignment="1">
      <alignment/>
    </xf>
    <xf numFmtId="3" fontId="4" fillId="21" borderId="11" xfId="0" applyNumberFormat="1" applyFont="1" applyFill="1" applyBorder="1" applyAlignment="1">
      <alignment horizontal="right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Border="1" applyAlignment="1">
      <alignment horizontal="right"/>
    </xf>
    <xf numFmtId="3" fontId="58" fillId="21" borderId="11" xfId="0" applyNumberFormat="1" applyFont="1" applyFill="1" applyBorder="1" applyAlignment="1">
      <alignment horizontal="right"/>
    </xf>
    <xf numFmtId="3" fontId="25" fillId="21" borderId="33" xfId="0" applyNumberFormat="1" applyFont="1" applyFill="1" applyBorder="1" applyAlignment="1">
      <alignment horizontal="right"/>
    </xf>
    <xf numFmtId="3" fontId="49" fillId="24" borderId="1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3" fontId="25" fillId="21" borderId="11" xfId="0" applyNumberFormat="1" applyFont="1" applyFill="1" applyBorder="1" applyAlignment="1">
      <alignment horizontal="right"/>
    </xf>
    <xf numFmtId="3" fontId="59" fillId="21" borderId="33" xfId="0" applyNumberFormat="1" applyFont="1" applyFill="1" applyBorder="1" applyAlignment="1">
      <alignment horizontal="right"/>
    </xf>
    <xf numFmtId="3" fontId="60" fillId="24" borderId="18" xfId="0" applyNumberFormat="1" applyFont="1" applyFill="1" applyBorder="1" applyAlignment="1">
      <alignment horizontal="right"/>
    </xf>
    <xf numFmtId="3" fontId="60" fillId="0" borderId="0" xfId="0" applyNumberFormat="1" applyFont="1" applyBorder="1" applyAlignment="1">
      <alignment horizontal="right"/>
    </xf>
    <xf numFmtId="3" fontId="58" fillId="21" borderId="33" xfId="0" applyNumberFormat="1" applyFont="1" applyFill="1" applyBorder="1" applyAlignment="1">
      <alignment horizontal="right"/>
    </xf>
    <xf numFmtId="3" fontId="4" fillId="21" borderId="11" xfId="0" applyNumberFormat="1" applyFont="1" applyFill="1" applyBorder="1" applyAlignment="1">
      <alignment/>
    </xf>
    <xf numFmtId="3" fontId="58" fillId="21" borderId="11" xfId="0" applyNumberFormat="1" applyFont="1" applyFill="1" applyBorder="1" applyAlignment="1">
      <alignment/>
    </xf>
    <xf numFmtId="3" fontId="51" fillId="0" borderId="16" xfId="0" applyNumberFormat="1" applyFont="1" applyBorder="1" applyAlignment="1">
      <alignment horizontal="right"/>
    </xf>
    <xf numFmtId="3" fontId="48" fillId="0" borderId="23" xfId="0" applyNumberFormat="1" applyFont="1" applyBorder="1" applyAlignment="1">
      <alignment horizontal="right"/>
    </xf>
    <xf numFmtId="3" fontId="4" fillId="21" borderId="16" xfId="0" applyNumberFormat="1" applyFont="1" applyFill="1" applyBorder="1" applyAlignment="1">
      <alignment/>
    </xf>
    <xf numFmtId="3" fontId="49" fillId="0" borderId="0" xfId="0" applyNumberFormat="1" applyFont="1" applyBorder="1" applyAlignment="1">
      <alignment/>
    </xf>
    <xf numFmtId="3" fontId="25" fillId="21" borderId="11" xfId="0" applyNumberFormat="1" applyFont="1" applyFill="1" applyBorder="1" applyAlignment="1">
      <alignment/>
    </xf>
    <xf numFmtId="3" fontId="58" fillId="21" borderId="16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 horizontal="left" wrapText="1"/>
    </xf>
    <xf numFmtId="3" fontId="1" fillId="0" borderId="42" xfId="0" applyNumberFormat="1" applyFont="1" applyBorder="1" applyAlignment="1">
      <alignment wrapText="1"/>
    </xf>
    <xf numFmtId="3" fontId="1" fillId="0" borderId="43" xfId="0" applyNumberFormat="1" applyFont="1" applyBorder="1" applyAlignment="1">
      <alignment wrapText="1"/>
    </xf>
    <xf numFmtId="3" fontId="1" fillId="24" borderId="36" xfId="0" applyNumberFormat="1" applyFont="1" applyFill="1" applyBorder="1" applyAlignment="1">
      <alignment wrapText="1"/>
    </xf>
    <xf numFmtId="3" fontId="48" fillId="0" borderId="0" xfId="0" applyNumberFormat="1" applyFont="1" applyBorder="1" applyAlignment="1">
      <alignment/>
    </xf>
    <xf numFmtId="3" fontId="4" fillId="21" borderId="16" xfId="0" applyNumberFormat="1" applyFont="1" applyFill="1" applyBorder="1" applyAlignment="1">
      <alignment horizontal="right"/>
    </xf>
    <xf numFmtId="3" fontId="58" fillId="21" borderId="16" xfId="0" applyNumberFormat="1" applyFont="1" applyFill="1" applyBorder="1" applyAlignment="1">
      <alignment horizontal="right"/>
    </xf>
    <xf numFmtId="1" fontId="3" fillId="21" borderId="22" xfId="0" applyNumberFormat="1" applyFont="1" applyFill="1" applyBorder="1" applyAlignment="1">
      <alignment/>
    </xf>
    <xf numFmtId="3" fontId="0" fillId="0" borderId="27" xfId="0" applyNumberFormat="1" applyBorder="1" applyAlignment="1">
      <alignment horizontal="right"/>
    </xf>
    <xf numFmtId="3" fontId="52" fillId="0" borderId="27" xfId="0" applyNumberFormat="1" applyFont="1" applyBorder="1" applyAlignment="1">
      <alignment horizontal="right"/>
    </xf>
    <xf numFmtId="1" fontId="0" fillId="0" borderId="28" xfId="0" applyNumberFormat="1" applyBorder="1" applyAlignment="1">
      <alignment/>
    </xf>
    <xf numFmtId="0" fontId="0" fillId="0" borderId="0" xfId="0" applyBorder="1" applyAlignment="1">
      <alignment/>
    </xf>
    <xf numFmtId="0" fontId="61" fillId="0" borderId="15" xfId="0" applyFont="1" applyBorder="1" applyAlignment="1">
      <alignment wrapText="1"/>
    </xf>
    <xf numFmtId="3" fontId="61" fillId="0" borderId="16" xfId="0" applyNumberFormat="1" applyFont="1" applyBorder="1" applyAlignment="1">
      <alignment/>
    </xf>
    <xf numFmtId="0" fontId="61" fillId="0" borderId="36" xfId="0" applyFont="1" applyBorder="1" applyAlignment="1">
      <alignment wrapText="1"/>
    </xf>
    <xf numFmtId="3" fontId="61" fillId="0" borderId="18" xfId="0" applyNumberFormat="1" applyFont="1" applyBorder="1" applyAlignment="1">
      <alignment/>
    </xf>
    <xf numFmtId="3" fontId="49" fillId="0" borderId="13" xfId="0" applyNumberFormat="1" applyFont="1" applyBorder="1" applyAlignment="1">
      <alignment horizontal="right"/>
    </xf>
    <xf numFmtId="3" fontId="48" fillId="0" borderId="13" xfId="0" applyNumberFormat="1" applyFont="1" applyBorder="1" applyAlignment="1">
      <alignment horizontal="right"/>
    </xf>
    <xf numFmtId="3" fontId="49" fillId="0" borderId="23" xfId="0" applyNumberFormat="1" applyFont="1" applyBorder="1" applyAlignment="1">
      <alignment horizontal="right"/>
    </xf>
    <xf numFmtId="1" fontId="28" fillId="21" borderId="29" xfId="0" applyNumberFormat="1" applyFont="1" applyFill="1" applyBorder="1" applyAlignment="1">
      <alignment/>
    </xf>
    <xf numFmtId="3" fontId="1" fillId="0" borderId="18" xfId="0" applyNumberFormat="1" applyFont="1" applyBorder="1" applyAlignment="1" quotePrefix="1">
      <alignment horizontal="right"/>
    </xf>
    <xf numFmtId="49" fontId="47" fillId="21" borderId="38" xfId="0" applyNumberFormat="1" applyFont="1" applyFill="1" applyBorder="1" applyAlignment="1">
      <alignment horizontal="center" vertical="center"/>
    </xf>
    <xf numFmtId="49" fontId="47" fillId="21" borderId="33" xfId="0" applyNumberFormat="1" applyFont="1" applyFill="1" applyBorder="1" applyAlignment="1">
      <alignment horizontal="center" vertical="center"/>
    </xf>
    <xf numFmtId="3" fontId="47" fillId="21" borderId="33" xfId="0" applyNumberFormat="1" applyFont="1" applyFill="1" applyBorder="1" applyAlignment="1">
      <alignment/>
    </xf>
    <xf numFmtId="1" fontId="47" fillId="21" borderId="22" xfId="0" applyNumberFormat="1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/>
    </xf>
    <xf numFmtId="3" fontId="62" fillId="24" borderId="16" xfId="0" applyNumberFormat="1" applyFont="1" applyFill="1" applyBorder="1" applyAlignment="1">
      <alignment/>
    </xf>
    <xf numFmtId="3" fontId="61" fillId="0" borderId="1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left" wrapText="1"/>
    </xf>
    <xf numFmtId="3" fontId="1" fillId="0" borderId="18" xfId="0" applyNumberFormat="1" applyFont="1" applyBorder="1" applyAlignment="1">
      <alignment horizontal="left" wrapText="1"/>
    </xf>
    <xf numFmtId="3" fontId="1" fillId="0" borderId="37" xfId="0" applyNumberFormat="1" applyFont="1" applyBorder="1" applyAlignment="1">
      <alignment horizontal="left" wrapText="1"/>
    </xf>
    <xf numFmtId="3" fontId="12" fillId="0" borderId="18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3" fontId="61" fillId="0" borderId="29" xfId="0" applyNumberFormat="1" applyFont="1" applyBorder="1" applyAlignment="1">
      <alignment/>
    </xf>
    <xf numFmtId="0" fontId="46" fillId="24" borderId="12" xfId="0" applyFont="1" applyFill="1" applyBorder="1" applyAlignment="1">
      <alignment/>
    </xf>
    <xf numFmtId="3" fontId="46" fillId="24" borderId="12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1" fontId="1" fillId="21" borderId="29" xfId="0" applyNumberFormat="1" applyFont="1" applyFill="1" applyBorder="1" applyAlignment="1">
      <alignment/>
    </xf>
    <xf numFmtId="1" fontId="1" fillId="24" borderId="17" xfId="0" applyNumberFormat="1" applyFont="1" applyFill="1" applyBorder="1" applyAlignment="1">
      <alignment/>
    </xf>
    <xf numFmtId="1" fontId="1" fillId="24" borderId="29" xfId="0" applyNumberFormat="1" applyFont="1" applyFill="1" applyBorder="1" applyAlignment="1">
      <alignment/>
    </xf>
    <xf numFmtId="49" fontId="46" fillId="21" borderId="36" xfId="0" applyNumberFormat="1" applyFont="1" applyFill="1" applyBorder="1" applyAlignment="1">
      <alignment horizontal="center" vertical="center"/>
    </xf>
    <xf numFmtId="49" fontId="46" fillId="21" borderId="18" xfId="0" applyNumberFormat="1" applyFont="1" applyFill="1" applyBorder="1" applyAlignment="1">
      <alignment horizontal="center" vertical="center"/>
    </xf>
    <xf numFmtId="3" fontId="46" fillId="21" borderId="18" xfId="0" applyNumberFormat="1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/>
    </xf>
    <xf numFmtId="3" fontId="1" fillId="21" borderId="40" xfId="0" applyNumberFormat="1" applyFont="1" applyFill="1" applyBorder="1" applyAlignment="1">
      <alignment/>
    </xf>
    <xf numFmtId="1" fontId="1" fillId="24" borderId="22" xfId="0" applyNumberFormat="1" applyFont="1" applyFill="1" applyBorder="1" applyAlignment="1">
      <alignment/>
    </xf>
    <xf numFmtId="0" fontId="4" fillId="21" borderId="10" xfId="0" applyFont="1" applyFill="1" applyBorder="1" applyAlignment="1">
      <alignment horizontal="center" vertical="center" wrapText="1"/>
    </xf>
    <xf numFmtId="49" fontId="4" fillId="21" borderId="10" xfId="0" applyNumberFormat="1" applyFont="1" applyFill="1" applyBorder="1" applyAlignment="1">
      <alignment horizontal="center" vertical="center" wrapText="1"/>
    </xf>
    <xf numFmtId="3" fontId="28" fillId="21" borderId="11" xfId="0" applyNumberFormat="1" applyFont="1" applyFill="1" applyBorder="1" applyAlignment="1">
      <alignment/>
    </xf>
    <xf numFmtId="3" fontId="28" fillId="21" borderId="33" xfId="0" applyNumberFormat="1" applyFont="1" applyFill="1" applyBorder="1" applyAlignment="1">
      <alignment/>
    </xf>
    <xf numFmtId="3" fontId="3" fillId="21" borderId="33" xfId="0" applyNumberFormat="1" applyFont="1" applyFill="1" applyBorder="1" applyAlignment="1">
      <alignment/>
    </xf>
    <xf numFmtId="3" fontId="28" fillId="21" borderId="16" xfId="0" applyNumberFormat="1" applyFont="1" applyFill="1" applyBorder="1" applyAlignment="1">
      <alignment/>
    </xf>
    <xf numFmtId="3" fontId="3" fillId="21" borderId="11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4" fillId="21" borderId="10" xfId="0" applyFont="1" applyFill="1" applyBorder="1" applyAlignment="1">
      <alignment horizontal="center" vertical="center"/>
    </xf>
    <xf numFmtId="3" fontId="21" fillId="21" borderId="14" xfId="0" applyNumberFormat="1" applyFont="1" applyFill="1" applyBorder="1" applyAlignment="1">
      <alignment/>
    </xf>
    <xf numFmtId="3" fontId="21" fillId="21" borderId="11" xfId="0" applyNumberFormat="1" applyFont="1" applyFill="1" applyBorder="1" applyAlignment="1">
      <alignment/>
    </xf>
    <xf numFmtId="3" fontId="21" fillId="21" borderId="38" xfId="0" applyNumberFormat="1" applyFont="1" applyFill="1" applyBorder="1" applyAlignment="1">
      <alignment wrapText="1"/>
    </xf>
    <xf numFmtId="3" fontId="21" fillId="21" borderId="33" xfId="0" applyNumberFormat="1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47" fillId="21" borderId="11" xfId="0" applyFont="1" applyFill="1" applyBorder="1" applyAlignment="1">
      <alignment horizontal="center" vertical="center"/>
    </xf>
    <xf numFmtId="0" fontId="47" fillId="21" borderId="2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1" fillId="0" borderId="0" xfId="0" applyFont="1" applyAlignment="1">
      <alignment/>
    </xf>
    <xf numFmtId="1" fontId="1" fillId="0" borderId="16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3" fontId="49" fillId="0" borderId="29" xfId="0" applyNumberFormat="1" applyFont="1" applyBorder="1" applyAlignment="1">
      <alignment/>
    </xf>
    <xf numFmtId="1" fontId="4" fillId="21" borderId="11" xfId="0" applyNumberFormat="1" applyFont="1" applyFill="1" applyBorder="1" applyAlignment="1">
      <alignment/>
    </xf>
    <xf numFmtId="3" fontId="25" fillId="21" borderId="10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/>
    </xf>
    <xf numFmtId="3" fontId="48" fillId="24" borderId="16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25" fillId="21" borderId="33" xfId="0" applyNumberFormat="1" applyFont="1" applyFill="1" applyBorder="1" applyAlignment="1">
      <alignment/>
    </xf>
    <xf numFmtId="3" fontId="0" fillId="21" borderId="33" xfId="0" applyNumberFormat="1" applyFont="1" applyFill="1" applyBorder="1" applyAlignment="1">
      <alignment/>
    </xf>
    <xf numFmtId="3" fontId="49" fillId="0" borderId="43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48" fillId="0" borderId="43" xfId="0" applyNumberFormat="1" applyFont="1" applyBorder="1" applyAlignment="1">
      <alignment/>
    </xf>
    <xf numFmtId="3" fontId="1" fillId="24" borderId="43" xfId="0" applyNumberFormat="1" applyFont="1" applyFill="1" applyBorder="1" applyAlignment="1">
      <alignment/>
    </xf>
    <xf numFmtId="3" fontId="4" fillId="21" borderId="44" xfId="0" applyNumberFormat="1" applyFont="1" applyFill="1" applyBorder="1" applyAlignment="1">
      <alignment/>
    </xf>
    <xf numFmtId="3" fontId="28" fillId="21" borderId="44" xfId="0" applyNumberFormat="1" applyFont="1" applyFill="1" applyBorder="1" applyAlignment="1">
      <alignment/>
    </xf>
    <xf numFmtId="3" fontId="50" fillId="21" borderId="44" xfId="0" applyNumberFormat="1" applyFont="1" applyFill="1" applyBorder="1" applyAlignment="1">
      <alignment/>
    </xf>
    <xf numFmtId="1" fontId="4" fillId="21" borderId="44" xfId="0" applyNumberFormat="1" applyFont="1" applyFill="1" applyBorder="1" applyAlignment="1">
      <alignment/>
    </xf>
    <xf numFmtId="3" fontId="59" fillId="21" borderId="33" xfId="0" applyNumberFormat="1" applyFont="1" applyFill="1" applyBorder="1" applyAlignment="1">
      <alignment/>
    </xf>
    <xf numFmtId="1" fontId="3" fillId="21" borderId="11" xfId="0" applyNumberFormat="1" applyFont="1" applyFill="1" applyBorder="1" applyAlignment="1">
      <alignment/>
    </xf>
    <xf numFmtId="1" fontId="3" fillId="21" borderId="33" xfId="0" applyNumberFormat="1" applyFont="1" applyFill="1" applyBorder="1" applyAlignment="1">
      <alignment/>
    </xf>
    <xf numFmtId="1" fontId="4" fillId="21" borderId="33" xfId="0" applyNumberFormat="1" applyFont="1" applyFill="1" applyBorder="1" applyAlignment="1">
      <alignment/>
    </xf>
    <xf numFmtId="1" fontId="4" fillId="24" borderId="18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21" fillId="21" borderId="11" xfId="0" applyNumberFormat="1" applyFont="1" applyFill="1" applyBorder="1" applyAlignment="1">
      <alignment/>
    </xf>
    <xf numFmtId="3" fontId="4" fillId="21" borderId="10" xfId="0" applyNumberFormat="1" applyFont="1" applyFill="1" applyBorder="1" applyAlignment="1">
      <alignment horizontal="right"/>
    </xf>
    <xf numFmtId="3" fontId="21" fillId="21" borderId="10" xfId="0" applyNumberFormat="1" applyFont="1" applyFill="1" applyBorder="1" applyAlignment="1">
      <alignment horizontal="right"/>
    </xf>
    <xf numFmtId="3" fontId="58" fillId="21" borderId="10" xfId="0" applyNumberFormat="1" applyFont="1" applyFill="1" applyBorder="1" applyAlignment="1">
      <alignment horizontal="right"/>
    </xf>
    <xf numFmtId="1" fontId="21" fillId="21" borderId="10" xfId="0" applyNumberFormat="1" applyFont="1" applyFill="1" applyBorder="1" applyAlignment="1">
      <alignment/>
    </xf>
    <xf numFmtId="1" fontId="21" fillId="21" borderId="33" xfId="0" applyNumberFormat="1" applyFont="1" applyFill="1" applyBorder="1" applyAlignment="1">
      <alignment/>
    </xf>
    <xf numFmtId="1" fontId="46" fillId="24" borderId="16" xfId="0" applyNumberFormat="1" applyFont="1" applyFill="1" applyBorder="1" applyAlignment="1">
      <alignment/>
    </xf>
    <xf numFmtId="1" fontId="3" fillId="21" borderId="16" xfId="0" applyNumberFormat="1" applyFont="1" applyFill="1" applyBorder="1" applyAlignment="1">
      <alignment/>
    </xf>
    <xf numFmtId="1" fontId="0" fillId="24" borderId="16" xfId="0" applyNumberFormat="1" applyFont="1" applyFill="1" applyBorder="1" applyAlignment="1">
      <alignment/>
    </xf>
    <xf numFmtId="1" fontId="28" fillId="21" borderId="16" xfId="0" applyNumberFormat="1" applyFont="1" applyFill="1" applyBorder="1" applyAlignment="1">
      <alignment/>
    </xf>
    <xf numFmtId="3" fontId="21" fillId="21" borderId="11" xfId="0" applyNumberFormat="1" applyFont="1" applyFill="1" applyBorder="1" applyAlignment="1">
      <alignment/>
    </xf>
    <xf numFmtId="3" fontId="46" fillId="0" borderId="18" xfId="0" applyNumberFormat="1" applyFont="1" applyBorder="1" applyAlignment="1">
      <alignment horizontal="right"/>
    </xf>
    <xf numFmtId="3" fontId="21" fillId="21" borderId="21" xfId="0" applyNumberFormat="1" applyFont="1" applyFill="1" applyBorder="1" applyAlignment="1">
      <alignment/>
    </xf>
    <xf numFmtId="3" fontId="46" fillId="0" borderId="16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3" fontId="46" fillId="0" borderId="29" xfId="0" applyNumberFormat="1" applyFont="1" applyBorder="1" applyAlignment="1">
      <alignment horizontal="right"/>
    </xf>
    <xf numFmtId="3" fontId="21" fillId="21" borderId="33" xfId="0" applyNumberFormat="1" applyFont="1" applyFill="1" applyBorder="1" applyAlignment="1">
      <alignment/>
    </xf>
    <xf numFmtId="3" fontId="21" fillId="21" borderId="22" xfId="0" applyNumberFormat="1" applyFont="1" applyFill="1" applyBorder="1" applyAlignment="1">
      <alignment/>
    </xf>
    <xf numFmtId="3" fontId="58" fillId="21" borderId="38" xfId="0" applyNumberFormat="1" applyFont="1" applyFill="1" applyBorder="1" applyAlignment="1">
      <alignment/>
    </xf>
    <xf numFmtId="3" fontId="21" fillId="21" borderId="38" xfId="0" applyNumberFormat="1" applyFont="1" applyFill="1" applyBorder="1" applyAlignment="1">
      <alignment/>
    </xf>
    <xf numFmtId="3" fontId="22" fillId="21" borderId="11" xfId="0" applyNumberFormat="1" applyFont="1" applyFill="1" applyBorder="1" applyAlignment="1">
      <alignment/>
    </xf>
    <xf numFmtId="3" fontId="21" fillId="21" borderId="10" xfId="0" applyNumberFormat="1" applyFont="1" applyFill="1" applyBorder="1" applyAlignment="1">
      <alignment/>
    </xf>
    <xf numFmtId="3" fontId="1" fillId="24" borderId="11" xfId="0" applyNumberFormat="1" applyFont="1" applyFill="1" applyBorder="1" applyAlignment="1">
      <alignment/>
    </xf>
    <xf numFmtId="0" fontId="21" fillId="21" borderId="10" xfId="0" applyFont="1" applyFill="1" applyBorder="1" applyAlignment="1">
      <alignment horizontal="center" vertical="center" wrapText="1"/>
    </xf>
    <xf numFmtId="49" fontId="21" fillId="21" borderId="1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 horizontal="right"/>
    </xf>
    <xf numFmtId="3" fontId="21" fillId="21" borderId="21" xfId="0" applyNumberFormat="1" applyFont="1" applyFill="1" applyBorder="1" applyAlignment="1">
      <alignment horizontal="right"/>
    </xf>
    <xf numFmtId="3" fontId="46" fillId="0" borderId="16" xfId="0" applyNumberFormat="1" applyFont="1" applyBorder="1" applyAlignment="1">
      <alignment horizontal="right"/>
    </xf>
    <xf numFmtId="3" fontId="46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36" xfId="0" applyFont="1" applyBorder="1" applyAlignment="1">
      <alignment/>
    </xf>
    <xf numFmtId="3" fontId="21" fillId="21" borderId="33" xfId="0" applyNumberFormat="1" applyFont="1" applyFill="1" applyBorder="1" applyAlignment="1">
      <alignment horizontal="right"/>
    </xf>
    <xf numFmtId="3" fontId="21" fillId="21" borderId="22" xfId="0" applyNumberFormat="1" applyFont="1" applyFill="1" applyBorder="1" applyAlignment="1">
      <alignment horizontal="right"/>
    </xf>
    <xf numFmtId="3" fontId="46" fillId="0" borderId="27" xfId="0" applyNumberFormat="1" applyFont="1" applyBorder="1" applyAlignment="1">
      <alignment horizontal="right"/>
    </xf>
    <xf numFmtId="3" fontId="46" fillId="24" borderId="29" xfId="0" applyNumberFormat="1" applyFont="1" applyFill="1" applyBorder="1" applyAlignment="1">
      <alignment horizontal="right"/>
    </xf>
    <xf numFmtId="3" fontId="21" fillId="21" borderId="21" xfId="0" applyNumberFormat="1" applyFont="1" applyFill="1" applyBorder="1" applyAlignment="1">
      <alignment/>
    </xf>
    <xf numFmtId="3" fontId="46" fillId="0" borderId="18" xfId="0" applyNumberFormat="1" applyFont="1" applyBorder="1" applyAlignment="1">
      <alignment/>
    </xf>
    <xf numFmtId="3" fontId="46" fillId="0" borderId="29" xfId="0" applyNumberFormat="1" applyFont="1" applyBorder="1" applyAlignment="1">
      <alignment/>
    </xf>
    <xf numFmtId="3" fontId="46" fillId="24" borderId="16" xfId="0" applyNumberFormat="1" applyFont="1" applyFill="1" applyBorder="1" applyAlignment="1">
      <alignment horizontal="right"/>
    </xf>
    <xf numFmtId="3" fontId="60" fillId="0" borderId="16" xfId="0" applyNumberFormat="1" applyFont="1" applyBorder="1" applyAlignment="1">
      <alignment horizontal="right"/>
    </xf>
    <xf numFmtId="3" fontId="60" fillId="0" borderId="17" xfId="0" applyNumberFormat="1" applyFont="1" applyBorder="1" applyAlignment="1">
      <alignment horizontal="right"/>
    </xf>
    <xf numFmtId="3" fontId="21" fillId="21" borderId="17" xfId="0" applyNumberFormat="1" applyFont="1" applyFill="1" applyBorder="1" applyAlignment="1">
      <alignment/>
    </xf>
    <xf numFmtId="3" fontId="21" fillId="21" borderId="17" xfId="0" applyNumberFormat="1" applyFont="1" applyFill="1" applyBorder="1" applyAlignment="1">
      <alignment horizontal="right"/>
    </xf>
    <xf numFmtId="3" fontId="21" fillId="21" borderId="44" xfId="0" applyNumberFormat="1" applyFont="1" applyFill="1" applyBorder="1" applyAlignment="1">
      <alignment/>
    </xf>
    <xf numFmtId="3" fontId="21" fillId="21" borderId="45" xfId="0" applyNumberFormat="1" applyFont="1" applyFill="1" applyBorder="1" applyAlignment="1">
      <alignment/>
    </xf>
    <xf numFmtId="3" fontId="46" fillId="24" borderId="16" xfId="0" applyNumberFormat="1" applyFont="1" applyFill="1" applyBorder="1" applyAlignment="1">
      <alignment/>
    </xf>
    <xf numFmtId="3" fontId="46" fillId="24" borderId="17" xfId="0" applyNumberFormat="1" applyFont="1" applyFill="1" applyBorder="1" applyAlignment="1">
      <alignment/>
    </xf>
    <xf numFmtId="3" fontId="46" fillId="24" borderId="16" xfId="0" applyNumberFormat="1" applyFont="1" applyFill="1" applyBorder="1" applyAlignment="1">
      <alignment/>
    </xf>
    <xf numFmtId="3" fontId="46" fillId="24" borderId="17" xfId="0" applyNumberFormat="1" applyFont="1" applyFill="1" applyBorder="1" applyAlignment="1">
      <alignment/>
    </xf>
    <xf numFmtId="3" fontId="46" fillId="24" borderId="18" xfId="0" applyNumberFormat="1" applyFont="1" applyFill="1" applyBorder="1" applyAlignment="1">
      <alignment/>
    </xf>
    <xf numFmtId="3" fontId="46" fillId="24" borderId="29" xfId="0" applyNumberFormat="1" applyFont="1" applyFill="1" applyBorder="1" applyAlignment="1">
      <alignment/>
    </xf>
    <xf numFmtId="3" fontId="22" fillId="21" borderId="21" xfId="0" applyNumberFormat="1" applyFont="1" applyFill="1" applyBorder="1" applyAlignment="1">
      <alignment/>
    </xf>
    <xf numFmtId="3" fontId="65" fillId="24" borderId="16" xfId="0" applyNumberFormat="1" applyFont="1" applyFill="1" applyBorder="1" applyAlignment="1">
      <alignment/>
    </xf>
    <xf numFmtId="3" fontId="65" fillId="24" borderId="17" xfId="0" applyNumberFormat="1" applyFont="1" applyFill="1" applyBorder="1" applyAlignment="1">
      <alignment/>
    </xf>
    <xf numFmtId="3" fontId="21" fillId="21" borderId="16" xfId="0" applyNumberFormat="1" applyFont="1" applyFill="1" applyBorder="1" applyAlignment="1">
      <alignment/>
    </xf>
    <xf numFmtId="3" fontId="21" fillId="21" borderId="17" xfId="0" applyNumberFormat="1" applyFont="1" applyFill="1" applyBorder="1" applyAlignment="1">
      <alignment/>
    </xf>
    <xf numFmtId="0" fontId="46" fillId="0" borderId="24" xfId="0" applyFont="1" applyBorder="1" applyAlignment="1">
      <alignment horizontal="center"/>
    </xf>
    <xf numFmtId="3" fontId="46" fillId="0" borderId="23" xfId="0" applyNumberFormat="1" applyFont="1" applyBorder="1" applyAlignment="1">
      <alignment horizontal="right"/>
    </xf>
    <xf numFmtId="3" fontId="46" fillId="0" borderId="30" xfId="0" applyNumberFormat="1" applyFont="1" applyBorder="1" applyAlignment="1">
      <alignment horizontal="right"/>
    </xf>
    <xf numFmtId="3" fontId="46" fillId="24" borderId="12" xfId="0" applyNumberFormat="1" applyFont="1" applyFill="1" applyBorder="1" applyAlignment="1">
      <alignment horizontal="right"/>
    </xf>
    <xf numFmtId="0" fontId="3" fillId="21" borderId="12" xfId="0" applyFont="1" applyFill="1" applyBorder="1" applyAlignment="1">
      <alignment/>
    </xf>
    <xf numFmtId="0" fontId="4" fillId="21" borderId="38" xfId="0" applyFont="1" applyFill="1" applyBorder="1" applyAlignment="1">
      <alignment/>
    </xf>
    <xf numFmtId="0" fontId="4" fillId="21" borderId="33" xfId="0" applyFont="1" applyFill="1" applyBorder="1" applyAlignment="1">
      <alignment/>
    </xf>
    <xf numFmtId="3" fontId="46" fillId="24" borderId="17" xfId="0" applyNumberFormat="1" applyFont="1" applyFill="1" applyBorder="1" applyAlignment="1">
      <alignment horizontal="right"/>
    </xf>
    <xf numFmtId="3" fontId="46" fillId="0" borderId="43" xfId="0" applyNumberFormat="1" applyFont="1" applyBorder="1" applyAlignment="1">
      <alignment/>
    </xf>
    <xf numFmtId="3" fontId="46" fillId="0" borderId="46" xfId="0" applyNumberFormat="1" applyFont="1" applyBorder="1" applyAlignment="1">
      <alignment/>
    </xf>
    <xf numFmtId="3" fontId="46" fillId="0" borderId="13" xfId="0" applyNumberFormat="1" applyFont="1" applyBorder="1" applyAlignment="1">
      <alignment horizontal="right"/>
    </xf>
    <xf numFmtId="0" fontId="1" fillId="0" borderId="27" xfId="0" applyFont="1" applyBorder="1" applyAlignment="1">
      <alignment wrapText="1"/>
    </xf>
    <xf numFmtId="3" fontId="49" fillId="0" borderId="27" xfId="0" applyNumberFormat="1" applyFont="1" applyBorder="1" applyAlignment="1">
      <alignment horizontal="right"/>
    </xf>
    <xf numFmtId="3" fontId="48" fillId="0" borderId="27" xfId="0" applyNumberFormat="1" applyFont="1" applyBorder="1" applyAlignment="1">
      <alignment horizontal="right"/>
    </xf>
    <xf numFmtId="0" fontId="0" fillId="0" borderId="27" xfId="0" applyBorder="1" applyAlignment="1">
      <alignment horizontal="center"/>
    </xf>
    <xf numFmtId="3" fontId="58" fillId="21" borderId="33" xfId="0" applyNumberFormat="1" applyFont="1" applyFill="1" applyBorder="1" applyAlignment="1">
      <alignment/>
    </xf>
    <xf numFmtId="0" fontId="3" fillId="21" borderId="12" xfId="0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21" borderId="31" xfId="0" applyFont="1" applyFill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1" fillId="21" borderId="47" xfId="0" applyFont="1" applyFill="1" applyBorder="1" applyAlignment="1">
      <alignment horizontal="center" vertical="center" textRotation="255" wrapText="1"/>
    </xf>
    <xf numFmtId="0" fontId="21" fillId="21" borderId="48" xfId="0" applyFont="1" applyFill="1" applyBorder="1" applyAlignment="1">
      <alignment horizontal="center" vertical="center" textRotation="255" wrapText="1"/>
    </xf>
    <xf numFmtId="0" fontId="3" fillId="21" borderId="31" xfId="0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0" fontId="3" fillId="21" borderId="31" xfId="0" applyFont="1" applyFill="1" applyBorder="1" applyAlignment="1">
      <alignment horizontal="center" vertical="center" wrapText="1"/>
    </xf>
    <xf numFmtId="3" fontId="28" fillId="21" borderId="14" xfId="0" applyNumberFormat="1" applyFont="1" applyFill="1" applyBorder="1" applyAlignment="1">
      <alignment/>
    </xf>
    <xf numFmtId="3" fontId="28" fillId="21" borderId="11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 horizontal="left"/>
    </xf>
    <xf numFmtId="0" fontId="21" fillId="21" borderId="14" xfId="0" applyFont="1" applyFill="1" applyBorder="1" applyAlignment="1">
      <alignment/>
    </xf>
    <xf numFmtId="0" fontId="21" fillId="21" borderId="11" xfId="0" applyFont="1" applyFill="1" applyBorder="1" applyAlignment="1">
      <alignment/>
    </xf>
    <xf numFmtId="3" fontId="1" fillId="0" borderId="15" xfId="0" applyNumberFormat="1" applyFont="1" applyBorder="1" applyAlignment="1">
      <alignment horizontal="left" wrapText="1"/>
    </xf>
    <xf numFmtId="3" fontId="1" fillId="0" borderId="16" xfId="0" applyNumberFormat="1" applyFont="1" applyBorder="1" applyAlignment="1">
      <alignment horizontal="left" wrapText="1"/>
    </xf>
    <xf numFmtId="0" fontId="1" fillId="24" borderId="15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3" fontId="62" fillId="24" borderId="15" xfId="0" applyNumberFormat="1" applyFont="1" applyFill="1" applyBorder="1" applyAlignment="1">
      <alignment/>
    </xf>
    <xf numFmtId="3" fontId="62" fillId="24" borderId="16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3" fontId="21" fillId="21" borderId="14" xfId="0" applyNumberFormat="1" applyFont="1" applyFill="1" applyBorder="1" applyAlignment="1">
      <alignment wrapText="1"/>
    </xf>
    <xf numFmtId="3" fontId="21" fillId="21" borderId="11" xfId="0" applyNumberFormat="1" applyFont="1" applyFill="1" applyBorder="1" applyAlignment="1">
      <alignment wrapText="1"/>
    </xf>
    <xf numFmtId="3" fontId="1" fillId="0" borderId="15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21" fillId="21" borderId="49" xfId="0" applyFont="1" applyFill="1" applyBorder="1" applyAlignment="1">
      <alignment wrapText="1"/>
    </xf>
    <xf numFmtId="0" fontId="21" fillId="21" borderId="50" xfId="0" applyFont="1" applyFill="1" applyBorder="1" applyAlignment="1">
      <alignment wrapText="1"/>
    </xf>
    <xf numFmtId="0" fontId="3" fillId="21" borderId="10" xfId="0" applyFont="1" applyFill="1" applyBorder="1" applyAlignment="1">
      <alignment/>
    </xf>
    <xf numFmtId="49" fontId="4" fillId="21" borderId="10" xfId="0" applyNumberFormat="1" applyFont="1" applyFill="1" applyBorder="1" applyAlignment="1">
      <alignment horizontal="center" vertical="center" wrapText="1"/>
    </xf>
    <xf numFmtId="3" fontId="1" fillId="24" borderId="15" xfId="0" applyNumberFormat="1" applyFont="1" applyFill="1" applyBorder="1" applyAlignment="1">
      <alignment wrapText="1"/>
    </xf>
    <xf numFmtId="3" fontId="1" fillId="24" borderId="16" xfId="0" applyNumberFormat="1" applyFont="1" applyFill="1" applyBorder="1" applyAlignment="1">
      <alignment wrapText="1"/>
    </xf>
    <xf numFmtId="3" fontId="3" fillId="21" borderId="31" xfId="0" applyNumberFormat="1" applyFont="1" applyFill="1" applyBorder="1" applyAlignment="1">
      <alignment wrapText="1"/>
    </xf>
    <xf numFmtId="3" fontId="3" fillId="21" borderId="32" xfId="0" applyNumberFormat="1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3" fontId="28" fillId="21" borderId="15" xfId="0" applyNumberFormat="1" applyFont="1" applyFill="1" applyBorder="1" applyAlignment="1">
      <alignment/>
    </xf>
    <xf numFmtId="3" fontId="28" fillId="21" borderId="16" xfId="0" applyNumberFormat="1" applyFont="1" applyFill="1" applyBorder="1" applyAlignment="1">
      <alignment/>
    </xf>
    <xf numFmtId="0" fontId="1" fillId="24" borderId="36" xfId="0" applyFont="1" applyFill="1" applyBorder="1" applyAlignment="1">
      <alignment wrapText="1"/>
    </xf>
    <xf numFmtId="0" fontId="1" fillId="24" borderId="18" xfId="0" applyFont="1" applyFill="1" applyBorder="1" applyAlignment="1">
      <alignment wrapText="1"/>
    </xf>
    <xf numFmtId="0" fontId="1" fillId="0" borderId="3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36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23" fillId="21" borderId="14" xfId="0" applyNumberFormat="1" applyFont="1" applyFill="1" applyBorder="1" applyAlignment="1">
      <alignment wrapText="1"/>
    </xf>
    <xf numFmtId="3" fontId="23" fillId="21" borderId="11" xfId="0" applyNumberFormat="1" applyFont="1" applyFill="1" applyBorder="1" applyAlignment="1">
      <alignment wrapText="1"/>
    </xf>
    <xf numFmtId="0" fontId="21" fillId="21" borderId="14" xfId="0" applyFont="1" applyFill="1" applyBorder="1" applyAlignment="1">
      <alignment wrapText="1"/>
    </xf>
    <xf numFmtId="0" fontId="21" fillId="21" borderId="11" xfId="0" applyFont="1" applyFill="1" applyBorder="1" applyAlignment="1">
      <alignment wrapText="1"/>
    </xf>
    <xf numFmtId="3" fontId="21" fillId="21" borderId="14" xfId="0" applyNumberFormat="1" applyFont="1" applyFill="1" applyBorder="1" applyAlignment="1">
      <alignment wrapText="1"/>
    </xf>
    <xf numFmtId="3" fontId="21" fillId="0" borderId="11" xfId="0" applyNumberFormat="1" applyFont="1" applyBorder="1" applyAlignment="1">
      <alignment wrapText="1"/>
    </xf>
    <xf numFmtId="0" fontId="67" fillId="0" borderId="24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/>
    </xf>
    <xf numFmtId="3" fontId="21" fillId="21" borderId="51" xfId="0" applyNumberFormat="1" applyFont="1" applyFill="1" applyBorder="1" applyAlignment="1">
      <alignment wrapText="1"/>
    </xf>
    <xf numFmtId="3" fontId="21" fillId="21" borderId="52" xfId="0" applyNumberFormat="1" applyFont="1" applyFill="1" applyBorder="1" applyAlignment="1">
      <alignment wrapText="1"/>
    </xf>
    <xf numFmtId="0" fontId="4" fillId="21" borderId="10" xfId="0" applyFont="1" applyFill="1" applyBorder="1" applyAlignment="1">
      <alignment horizontal="left" wrapText="1"/>
    </xf>
    <xf numFmtId="0" fontId="21" fillId="21" borderId="14" xfId="0" applyFont="1" applyFill="1" applyBorder="1" applyAlignment="1">
      <alignment/>
    </xf>
    <xf numFmtId="0" fontId="21" fillId="21" borderId="11" xfId="0" applyFont="1" applyFill="1" applyBorder="1" applyAlignment="1">
      <alignment/>
    </xf>
    <xf numFmtId="0" fontId="4" fillId="21" borderId="38" xfId="0" applyFont="1" applyFill="1" applyBorder="1" applyAlignment="1">
      <alignment horizontal="left"/>
    </xf>
    <xf numFmtId="0" fontId="4" fillId="21" borderId="33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3" fillId="21" borderId="14" xfId="0" applyFont="1" applyFill="1" applyBorder="1" applyAlignment="1">
      <alignment/>
    </xf>
    <xf numFmtId="0" fontId="3" fillId="21" borderId="11" xfId="0" applyFont="1" applyFill="1" applyBorder="1" applyAlignment="1">
      <alignment/>
    </xf>
    <xf numFmtId="0" fontId="21" fillId="21" borderId="15" xfId="0" applyFont="1" applyFill="1" applyBorder="1" applyAlignment="1">
      <alignment/>
    </xf>
    <xf numFmtId="0" fontId="21" fillId="21" borderId="16" xfId="0" applyFont="1" applyFill="1" applyBorder="1" applyAlignment="1">
      <alignment/>
    </xf>
    <xf numFmtId="0" fontId="1" fillId="0" borderId="5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3" fillId="21" borderId="10" xfId="0" applyFont="1" applyFill="1" applyBorder="1" applyAlignment="1">
      <alignment wrapText="1"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46" fillId="24" borderId="54" xfId="0" applyFont="1" applyFill="1" applyBorder="1" applyAlignment="1">
      <alignment wrapText="1"/>
    </xf>
    <xf numFmtId="0" fontId="46" fillId="24" borderId="55" xfId="0" applyFont="1" applyFill="1" applyBorder="1" applyAlignment="1">
      <alignment wrapText="1"/>
    </xf>
    <xf numFmtId="0" fontId="4" fillId="21" borderId="38" xfId="0" applyFont="1" applyFill="1" applyBorder="1" applyAlignment="1">
      <alignment horizontal="left" wrapText="1"/>
    </xf>
    <xf numFmtId="0" fontId="4" fillId="21" borderId="33" xfId="0" applyFont="1" applyFill="1" applyBorder="1" applyAlignment="1">
      <alignment horizontal="left" wrapText="1"/>
    </xf>
    <xf numFmtId="0" fontId="3" fillId="21" borderId="38" xfId="0" applyFont="1" applyFill="1" applyBorder="1" applyAlignment="1">
      <alignment/>
    </xf>
    <xf numFmtId="0" fontId="3" fillId="21" borderId="33" xfId="0" applyFont="1" applyFill="1" applyBorder="1" applyAlignment="1">
      <alignment/>
    </xf>
    <xf numFmtId="0" fontId="46" fillId="24" borderId="36" xfId="0" applyFont="1" applyFill="1" applyBorder="1" applyAlignment="1">
      <alignment wrapText="1"/>
    </xf>
    <xf numFmtId="0" fontId="46" fillId="24" borderId="18" xfId="0" applyFont="1" applyFill="1" applyBorder="1" applyAlignment="1">
      <alignment wrapText="1"/>
    </xf>
    <xf numFmtId="0" fontId="21" fillId="21" borderId="31" xfId="0" applyFont="1" applyFill="1" applyBorder="1" applyAlignment="1">
      <alignment wrapText="1"/>
    </xf>
    <xf numFmtId="0" fontId="21" fillId="21" borderId="56" xfId="0" applyFont="1" applyFill="1" applyBorder="1" applyAlignment="1">
      <alignment wrapText="1"/>
    </xf>
    <xf numFmtId="0" fontId="3" fillId="21" borderId="38" xfId="0" applyFont="1" applyFill="1" applyBorder="1" applyAlignment="1">
      <alignment wrapText="1"/>
    </xf>
    <xf numFmtId="0" fontId="3" fillId="21" borderId="33" xfId="0" applyFont="1" applyFill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57" xfId="0" applyFont="1" applyBorder="1" applyAlignment="1">
      <alignment/>
    </xf>
    <xf numFmtId="0" fontId="1" fillId="0" borderId="55" xfId="0" applyFont="1" applyBorder="1" applyAlignment="1">
      <alignment/>
    </xf>
    <xf numFmtId="0" fontId="3" fillId="0" borderId="0" xfId="0" applyFont="1" applyAlignment="1">
      <alignment horizontal="left"/>
    </xf>
    <xf numFmtId="0" fontId="4" fillId="21" borderId="57" xfId="0" applyFont="1" applyFill="1" applyBorder="1" applyAlignment="1">
      <alignment/>
    </xf>
    <xf numFmtId="0" fontId="4" fillId="21" borderId="55" xfId="0" applyFont="1" applyFill="1" applyBorder="1" applyAlignment="1">
      <alignment/>
    </xf>
    <xf numFmtId="0" fontId="1" fillId="0" borderId="23" xfId="0" applyFont="1" applyBorder="1" applyAlignment="1">
      <alignment/>
    </xf>
    <xf numFmtId="0" fontId="46" fillId="21" borderId="33" xfId="0" applyFont="1" applyFill="1" applyBorder="1" applyAlignment="1">
      <alignment/>
    </xf>
    <xf numFmtId="0" fontId="46" fillId="21" borderId="58" xfId="0" applyFont="1" applyFill="1" applyBorder="1" applyAlignment="1">
      <alignment wrapText="1"/>
    </xf>
    <xf numFmtId="0" fontId="46" fillId="21" borderId="52" xfId="0" applyFont="1" applyFill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/>
    </xf>
    <xf numFmtId="0" fontId="46" fillId="21" borderId="58" xfId="0" applyFont="1" applyFill="1" applyBorder="1" applyAlignment="1">
      <alignment/>
    </xf>
    <xf numFmtId="0" fontId="46" fillId="21" borderId="52" xfId="0" applyFont="1" applyFill="1" applyBorder="1" applyAlignment="1">
      <alignment/>
    </xf>
    <xf numFmtId="0" fontId="28" fillId="21" borderId="54" xfId="0" applyFont="1" applyFill="1" applyBorder="1" applyAlignment="1">
      <alignment horizontal="center" vertical="center"/>
    </xf>
    <xf numFmtId="0" fontId="28" fillId="21" borderId="59" xfId="0" applyFont="1" applyFill="1" applyBorder="1" applyAlignment="1">
      <alignment horizontal="center" vertical="center"/>
    </xf>
    <xf numFmtId="0" fontId="28" fillId="21" borderId="55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/>
    </xf>
    <xf numFmtId="0" fontId="46" fillId="21" borderId="11" xfId="0" applyFont="1" applyFill="1" applyBorder="1" applyAlignment="1">
      <alignment/>
    </xf>
    <xf numFmtId="0" fontId="46" fillId="21" borderId="60" xfId="0" applyFont="1" applyFill="1" applyBorder="1" applyAlignment="1">
      <alignment/>
    </xf>
    <xf numFmtId="0" fontId="46" fillId="21" borderId="56" xfId="0" applyFont="1" applyFill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4" fillId="21" borderId="18" xfId="0" applyFont="1" applyFill="1" applyBorder="1" applyAlignment="1">
      <alignment/>
    </xf>
    <xf numFmtId="0" fontId="46" fillId="21" borderId="11" xfId="0" applyFont="1" applyFill="1" applyBorder="1" applyAlignment="1">
      <alignment wrapText="1"/>
    </xf>
    <xf numFmtId="0" fontId="46" fillId="21" borderId="40" xfId="0" applyFont="1" applyFill="1" applyBorder="1" applyAlignment="1">
      <alignment/>
    </xf>
    <xf numFmtId="0" fontId="69" fillId="21" borderId="51" xfId="0" applyFont="1" applyFill="1" applyBorder="1" applyAlignment="1">
      <alignment horizontal="left"/>
    </xf>
    <xf numFmtId="0" fontId="69" fillId="21" borderId="63" xfId="0" applyFont="1" applyFill="1" applyBorder="1" applyAlignment="1">
      <alignment horizontal="left"/>
    </xf>
    <xf numFmtId="0" fontId="69" fillId="21" borderId="64" xfId="0" applyFont="1" applyFill="1" applyBorder="1" applyAlignment="1">
      <alignment horizontal="left"/>
    </xf>
    <xf numFmtId="0" fontId="28" fillId="21" borderId="36" xfId="0" applyFont="1" applyFill="1" applyBorder="1" applyAlignment="1">
      <alignment horizontal="center" vertical="center"/>
    </xf>
    <xf numFmtId="0" fontId="28" fillId="21" borderId="18" xfId="0" applyFont="1" applyFill="1" applyBorder="1" applyAlignment="1">
      <alignment horizontal="center" vertical="center"/>
    </xf>
    <xf numFmtId="0" fontId="1" fillId="0" borderId="57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46" fillId="21" borderId="40" xfId="0" applyFont="1" applyFill="1" applyBorder="1" applyAlignment="1">
      <alignment wrapText="1"/>
    </xf>
    <xf numFmtId="0" fontId="1" fillId="0" borderId="33" xfId="0" applyFont="1" applyBorder="1" applyAlignment="1">
      <alignment/>
    </xf>
    <xf numFmtId="0" fontId="47" fillId="21" borderId="33" xfId="0" applyFont="1" applyFill="1" applyBorder="1" applyAlignment="1">
      <alignment/>
    </xf>
    <xf numFmtId="0" fontId="46" fillId="21" borderId="18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1" borderId="65" xfId="0" applyFont="1" applyFill="1" applyBorder="1" applyAlignment="1">
      <alignment wrapText="1"/>
    </xf>
    <xf numFmtId="0" fontId="6" fillId="21" borderId="13" xfId="0" applyFont="1" applyFill="1" applyBorder="1" applyAlignment="1">
      <alignment wrapText="1"/>
    </xf>
    <xf numFmtId="0" fontId="6" fillId="21" borderId="66" xfId="0" applyFont="1" applyFill="1" applyBorder="1" applyAlignment="1">
      <alignment wrapText="1"/>
    </xf>
    <xf numFmtId="0" fontId="9" fillId="21" borderId="16" xfId="0" applyFont="1" applyFill="1" applyBorder="1" applyAlignment="1">
      <alignment horizontal="center" vertical="center"/>
    </xf>
    <xf numFmtId="0" fontId="9" fillId="21" borderId="1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9" fillId="21" borderId="23" xfId="0" applyFont="1" applyFill="1" applyBorder="1" applyAlignment="1">
      <alignment horizontal="center" vertical="center"/>
    </xf>
    <xf numFmtId="0" fontId="9" fillId="21" borderId="44" xfId="0" applyFont="1" applyFill="1" applyBorder="1" applyAlignment="1">
      <alignment horizontal="center" vertical="center"/>
    </xf>
    <xf numFmtId="0" fontId="9" fillId="21" borderId="35" xfId="0" applyFont="1" applyFill="1" applyBorder="1" applyAlignment="1">
      <alignment horizontal="center" vertical="center"/>
    </xf>
    <xf numFmtId="0" fontId="9" fillId="21" borderId="67" xfId="0" applyFont="1" applyFill="1" applyBorder="1" applyAlignment="1">
      <alignment horizontal="center" vertical="center"/>
    </xf>
    <xf numFmtId="0" fontId="9" fillId="21" borderId="34" xfId="0" applyFont="1" applyFill="1" applyBorder="1" applyAlignment="1">
      <alignment horizontal="center" vertical="center"/>
    </xf>
    <xf numFmtId="0" fontId="9" fillId="21" borderId="30" xfId="0" applyFont="1" applyFill="1" applyBorder="1" applyAlignment="1">
      <alignment horizontal="center" vertical="center" wrapText="1"/>
    </xf>
    <xf numFmtId="0" fontId="9" fillId="21" borderId="45" xfId="0" applyFont="1" applyFill="1" applyBorder="1" applyAlignment="1">
      <alignment horizontal="center" vertical="center" wrapText="1"/>
    </xf>
    <xf numFmtId="0" fontId="13" fillId="21" borderId="65" xfId="0" applyFont="1" applyFill="1" applyBorder="1" applyAlignment="1">
      <alignment/>
    </xf>
    <xf numFmtId="0" fontId="13" fillId="21" borderId="13" xfId="0" applyFont="1" applyFill="1" applyBorder="1" applyAlignment="1">
      <alignment/>
    </xf>
    <xf numFmtId="0" fontId="13" fillId="21" borderId="66" xfId="0" applyFont="1" applyFill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70" fillId="24" borderId="24" xfId="0" applyFont="1" applyFill="1" applyBorder="1" applyAlignment="1">
      <alignment/>
    </xf>
    <xf numFmtId="0" fontId="70" fillId="24" borderId="0" xfId="0" applyFont="1" applyFill="1" applyBorder="1" applyAlignment="1">
      <alignment/>
    </xf>
    <xf numFmtId="0" fontId="70" fillId="24" borderId="25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66" xfId="0" applyBorder="1" applyAlignment="1">
      <alignment wrapText="1"/>
    </xf>
    <xf numFmtId="0" fontId="6" fillId="0" borderId="2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0" fillId="0" borderId="68" xfId="0" applyBorder="1" applyAlignment="1">
      <alignment horizontal="center"/>
    </xf>
    <xf numFmtId="0" fontId="6" fillId="21" borderId="65" xfId="0" applyFont="1" applyFill="1" applyBorder="1" applyAlignment="1">
      <alignment/>
    </xf>
    <xf numFmtId="0" fontId="6" fillId="21" borderId="13" xfId="0" applyFont="1" applyFill="1" applyBorder="1" applyAlignment="1">
      <alignment/>
    </xf>
    <xf numFmtId="0" fontId="6" fillId="21" borderId="66" xfId="0" applyFont="1" applyFill="1" applyBorder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1" borderId="65" xfId="0" applyFont="1" applyFill="1" applyBorder="1" applyAlignment="1">
      <alignment horizontal="left"/>
    </xf>
    <xf numFmtId="0" fontId="6" fillId="21" borderId="13" xfId="0" applyFont="1" applyFill="1" applyBorder="1" applyAlignment="1">
      <alignment horizontal="left"/>
    </xf>
    <xf numFmtId="0" fontId="6" fillId="21" borderId="66" xfId="0" applyFont="1" applyFill="1" applyBorder="1" applyAlignment="1">
      <alignment horizontal="left"/>
    </xf>
    <xf numFmtId="0" fontId="8" fillId="0" borderId="2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15" fillId="21" borderId="65" xfId="0" applyFont="1" applyFill="1" applyBorder="1" applyAlignment="1">
      <alignment wrapText="1"/>
    </xf>
    <xf numFmtId="0" fontId="15" fillId="21" borderId="13" xfId="0" applyFont="1" applyFill="1" applyBorder="1" applyAlignment="1">
      <alignment wrapText="1"/>
    </xf>
    <xf numFmtId="0" fontId="15" fillId="21" borderId="66" xfId="0" applyFont="1" applyFill="1" applyBorder="1" applyAlignment="1">
      <alignment wrapText="1"/>
    </xf>
    <xf numFmtId="0" fontId="15" fillId="21" borderId="65" xfId="0" applyFont="1" applyFill="1" applyBorder="1" applyAlignment="1">
      <alignment/>
    </xf>
    <xf numFmtId="0" fontId="15" fillId="21" borderId="13" xfId="0" applyFont="1" applyFill="1" applyBorder="1" applyAlignment="1">
      <alignment/>
    </xf>
    <xf numFmtId="0" fontId="15" fillId="21" borderId="66" xfId="0" applyFont="1" applyFill="1" applyBorder="1" applyAlignment="1">
      <alignment/>
    </xf>
    <xf numFmtId="0" fontId="18" fillId="21" borderId="65" xfId="0" applyFont="1" applyFill="1" applyBorder="1" applyAlignment="1">
      <alignment/>
    </xf>
    <xf numFmtId="0" fontId="18" fillId="21" borderId="13" xfId="0" applyFont="1" applyFill="1" applyBorder="1" applyAlignment="1">
      <alignment/>
    </xf>
    <xf numFmtId="0" fontId="18" fillId="21" borderId="66" xfId="0" applyFont="1" applyFill="1" applyBorder="1" applyAlignment="1">
      <alignment/>
    </xf>
    <xf numFmtId="0" fontId="8" fillId="21" borderId="65" xfId="0" applyFont="1" applyFill="1" applyBorder="1" applyAlignment="1">
      <alignment/>
    </xf>
    <xf numFmtId="0" fontId="8" fillId="21" borderId="13" xfId="0" applyFont="1" applyFill="1" applyBorder="1" applyAlignment="1">
      <alignment/>
    </xf>
    <xf numFmtId="0" fontId="8" fillId="21" borderId="66" xfId="0" applyFont="1" applyFill="1" applyBorder="1" applyAlignment="1">
      <alignment/>
    </xf>
    <xf numFmtId="0" fontId="6" fillId="21" borderId="65" xfId="0" applyFont="1" applyFill="1" applyBorder="1" applyAlignment="1">
      <alignment horizontal="left" wrapText="1"/>
    </xf>
    <xf numFmtId="0" fontId="6" fillId="21" borderId="13" xfId="0" applyFont="1" applyFill="1" applyBorder="1" applyAlignment="1">
      <alignment horizontal="left" wrapText="1"/>
    </xf>
    <xf numFmtId="0" fontId="6" fillId="21" borderId="66" xfId="0" applyFont="1" applyFill="1" applyBorder="1" applyAlignment="1">
      <alignment horizontal="left" wrapText="1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I18" sqref="I18"/>
    </sheetView>
  </sheetViews>
  <sheetFormatPr defaultColWidth="9.140625" defaultRowHeight="15"/>
  <cols>
    <col min="1" max="1" width="37.421875" style="0" customWidth="1"/>
    <col min="2" max="2" width="19.7109375" style="0" customWidth="1"/>
    <col min="3" max="3" width="17.140625" style="0" customWidth="1"/>
    <col min="4" max="4" width="19.140625" style="0" customWidth="1"/>
    <col min="5" max="5" width="11.28125" style="0" customWidth="1"/>
    <col min="6" max="6" width="12.7109375" style="0" customWidth="1"/>
    <col min="7" max="7" width="13.28125" style="0" customWidth="1"/>
    <col min="8" max="8" width="13.8515625" style="0" customWidth="1"/>
  </cols>
  <sheetData>
    <row r="1" spans="5:7" ht="18" customHeight="1">
      <c r="E1" s="460" t="s">
        <v>436</v>
      </c>
      <c r="F1" s="460"/>
      <c r="G1" s="460"/>
    </row>
    <row r="2" spans="5:7" ht="18.75" customHeight="1">
      <c r="E2" s="282"/>
      <c r="F2" s="282"/>
      <c r="G2" s="282"/>
    </row>
    <row r="3" spans="5:7" ht="19.5" customHeight="1">
      <c r="E3" s="282"/>
      <c r="F3" s="282"/>
      <c r="G3" s="282"/>
    </row>
    <row r="4" spans="1:7" ht="19.5" customHeight="1">
      <c r="A4" s="461"/>
      <c r="B4" s="461"/>
      <c r="E4" s="282"/>
      <c r="F4" s="282"/>
      <c r="G4" s="282"/>
    </row>
    <row r="5" spans="1:7" ht="31.5" customHeight="1">
      <c r="A5" s="461"/>
      <c r="B5" s="461"/>
      <c r="C5" s="461"/>
      <c r="D5" s="461"/>
      <c r="E5" s="461"/>
      <c r="F5" s="167"/>
      <c r="G5" s="282"/>
    </row>
    <row r="6" spans="1:7" ht="46.5" customHeight="1">
      <c r="A6" s="462" t="s">
        <v>437</v>
      </c>
      <c r="B6" s="462"/>
      <c r="C6" s="462"/>
      <c r="D6" s="462"/>
      <c r="E6" s="462"/>
      <c r="F6" s="462"/>
      <c r="G6" s="462"/>
    </row>
    <row r="7" spans="1:7" ht="15" customHeight="1" hidden="1">
      <c r="A7" s="463"/>
      <c r="B7" s="463"/>
      <c r="C7" s="463"/>
      <c r="D7" s="463"/>
      <c r="E7" s="463"/>
      <c r="F7" s="463"/>
      <c r="G7" s="463"/>
    </row>
    <row r="8" spans="1:7" ht="22.5" customHeight="1">
      <c r="A8" s="464" t="s">
        <v>83</v>
      </c>
      <c r="B8" s="464"/>
      <c r="C8" s="464"/>
      <c r="D8" s="464"/>
      <c r="E8" s="464"/>
      <c r="F8" s="464"/>
      <c r="G8" s="464"/>
    </row>
    <row r="9" spans="1:7" ht="18.75" customHeight="1">
      <c r="A9" s="458" t="s">
        <v>416</v>
      </c>
      <c r="B9" s="458"/>
      <c r="C9" s="458"/>
      <c r="D9" s="458"/>
      <c r="E9" s="458"/>
      <c r="F9" s="458"/>
      <c r="G9" s="458"/>
    </row>
    <row r="10" spans="1:7" ht="22.5" customHeight="1">
      <c r="A10" s="458" t="s">
        <v>420</v>
      </c>
      <c r="B10" s="458"/>
      <c r="C10" s="458"/>
      <c r="D10" s="458"/>
      <c r="E10" s="458"/>
      <c r="F10" s="458"/>
      <c r="G10" s="458"/>
    </row>
    <row r="11" spans="1:6" ht="9.75" customHeight="1" thickBot="1">
      <c r="A11" s="459"/>
      <c r="B11" s="459"/>
      <c r="C11" s="459"/>
      <c r="D11" s="459"/>
      <c r="E11" s="459"/>
      <c r="F11" s="323"/>
    </row>
    <row r="12" spans="1:7" ht="68.25" customHeight="1">
      <c r="A12" s="12" t="s">
        <v>80</v>
      </c>
      <c r="B12" s="13" t="s">
        <v>401</v>
      </c>
      <c r="C12" s="43" t="s">
        <v>405</v>
      </c>
      <c r="D12" s="13" t="s">
        <v>435</v>
      </c>
      <c r="E12" s="324" t="s">
        <v>89</v>
      </c>
      <c r="F12" s="13" t="s">
        <v>451</v>
      </c>
      <c r="G12" s="325" t="s">
        <v>452</v>
      </c>
    </row>
    <row r="13" spans="1:7" ht="18.75" customHeight="1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</row>
    <row r="14" spans="1:9" ht="36" customHeight="1">
      <c r="A14" s="265" t="s">
        <v>81</v>
      </c>
      <c r="B14" s="266">
        <f>SUM('PRIHODI I PRIMICI'!C8)</f>
        <v>6538090</v>
      </c>
      <c r="C14" s="30">
        <f>SUM('PRIHODI I PRIMICI'!D8)</f>
        <v>3025789.9499999993</v>
      </c>
      <c r="D14" s="266">
        <f>SUM('PRIHODI I PRIMICI'!I8)</f>
        <v>6800000</v>
      </c>
      <c r="E14" s="266">
        <f>SUM(D14/B14)*100</f>
        <v>104.0059099828849</v>
      </c>
      <c r="F14" s="266">
        <f>SUM('PRIHODI I PRIMICI'!K8)</f>
        <v>6676940</v>
      </c>
      <c r="G14" s="281">
        <f>SUM('PRIHODI I PRIMICI'!L8)</f>
        <v>6791790</v>
      </c>
      <c r="H14" s="282"/>
      <c r="I14" s="282"/>
    </row>
    <row r="15" spans="1:9" ht="36" customHeight="1">
      <c r="A15" s="265" t="s">
        <v>82</v>
      </c>
      <c r="B15" s="266">
        <f>SUM('RASHODI I IZDACI'!C6)</f>
        <v>6513500</v>
      </c>
      <c r="C15" s="30">
        <f>SUM('RASHODI I IZDACI'!D6)</f>
        <v>2246191.309</v>
      </c>
      <c r="D15" s="266">
        <f>SUM('RASHODI I IZDACI'!I6)</f>
        <v>6800000</v>
      </c>
      <c r="E15" s="266">
        <f>SUM(D15/B15)*100</f>
        <v>104.39855684347891</v>
      </c>
      <c r="F15" s="266">
        <f>SUM('RASHODI I IZDACI'!K6)</f>
        <v>6590200</v>
      </c>
      <c r="G15" s="281">
        <f>SUM('RASHODI I IZDACI'!L6)</f>
        <v>6647100</v>
      </c>
      <c r="H15" s="282"/>
      <c r="I15" s="282"/>
    </row>
    <row r="16" spans="1:13" ht="24" customHeight="1" thickBot="1">
      <c r="A16" s="267" t="s">
        <v>406</v>
      </c>
      <c r="B16" s="268">
        <f>SUM(B14-B15)</f>
        <v>24590</v>
      </c>
      <c r="C16" s="31">
        <f>SUM(C14-C15)</f>
        <v>779598.6409999994</v>
      </c>
      <c r="D16" s="268">
        <f>SUM(D14-D15)</f>
        <v>0</v>
      </c>
      <c r="E16" s="268">
        <f>SUM(D16/B16)*100</f>
        <v>0</v>
      </c>
      <c r="F16" s="268">
        <f>SUM(F14-F15)</f>
        <v>86740</v>
      </c>
      <c r="G16" s="291">
        <f>SUM(G14-G15)</f>
        <v>144690</v>
      </c>
      <c r="H16" s="283"/>
      <c r="I16" s="283"/>
      <c r="J16" s="283"/>
      <c r="K16" s="283"/>
      <c r="L16" s="283"/>
      <c r="M16" s="283"/>
    </row>
  </sheetData>
  <sheetProtection/>
  <mergeCells count="9">
    <mergeCell ref="A9:G9"/>
    <mergeCell ref="A10:G10"/>
    <mergeCell ref="A11:E11"/>
    <mergeCell ref="E1:G1"/>
    <mergeCell ref="A5:E5"/>
    <mergeCell ref="A4:B4"/>
    <mergeCell ref="A6:G6"/>
    <mergeCell ref="A7:G7"/>
    <mergeCell ref="A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22">
      <selection activeCell="O137" sqref="O137"/>
    </sheetView>
  </sheetViews>
  <sheetFormatPr defaultColWidth="9.140625" defaultRowHeight="15"/>
  <cols>
    <col min="1" max="1" width="7.8515625" style="0" customWidth="1"/>
    <col min="2" max="2" width="39.7109375" style="0" customWidth="1"/>
    <col min="3" max="4" width="9.421875" style="0" customWidth="1"/>
    <col min="6" max="7" width="8.421875" style="0" customWidth="1"/>
    <col min="8" max="8" width="7.7109375" style="0" customWidth="1"/>
    <col min="10" max="10" width="4.8515625" style="0" customWidth="1"/>
    <col min="11" max="11" width="8.28125" style="0" customWidth="1"/>
    <col min="12" max="12" width="8.57421875" style="0" customWidth="1"/>
  </cols>
  <sheetData>
    <row r="1" spans="1:12" ht="15.75">
      <c r="A1" s="458" t="s">
        <v>417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2" ht="15" customHeight="1">
      <c r="A2" s="495" t="s">
        <v>421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</row>
    <row r="3" spans="1:12" ht="13.5" customHeight="1" thickBot="1">
      <c r="A3" s="496" t="s">
        <v>413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</row>
    <row r="4" spans="1:12" ht="33" customHeight="1" thickBot="1">
      <c r="A4" s="468" t="s">
        <v>455</v>
      </c>
      <c r="B4" s="316" t="s">
        <v>15</v>
      </c>
      <c r="C4" s="441" t="s">
        <v>461</v>
      </c>
      <c r="D4" s="438"/>
      <c r="E4" s="437" t="s">
        <v>453</v>
      </c>
      <c r="F4" s="426"/>
      <c r="G4" s="426"/>
      <c r="H4" s="426"/>
      <c r="I4" s="427"/>
      <c r="J4" s="435" t="s">
        <v>16</v>
      </c>
      <c r="K4" s="441" t="s">
        <v>0</v>
      </c>
      <c r="L4" s="438"/>
    </row>
    <row r="5" spans="1:12" ht="69" customHeight="1" thickBot="1">
      <c r="A5" s="468"/>
      <c r="B5" s="316"/>
      <c r="C5" s="306" t="s">
        <v>403</v>
      </c>
      <c r="D5" s="307" t="s">
        <v>402</v>
      </c>
      <c r="E5" s="38" t="s">
        <v>125</v>
      </c>
      <c r="F5" s="38" t="s">
        <v>132</v>
      </c>
      <c r="G5" s="38" t="s">
        <v>126</v>
      </c>
      <c r="H5" s="38" t="s">
        <v>131</v>
      </c>
      <c r="I5" s="306" t="s">
        <v>358</v>
      </c>
      <c r="J5" s="436"/>
      <c r="K5" s="376" t="s">
        <v>451</v>
      </c>
      <c r="L5" s="377" t="s">
        <v>452</v>
      </c>
    </row>
    <row r="6" spans="1:12" ht="13.5" customHeight="1" thickBot="1">
      <c r="A6" s="1">
        <v>1</v>
      </c>
      <c r="B6" s="1">
        <v>2</v>
      </c>
      <c r="C6" s="19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95">
        <v>9</v>
      </c>
      <c r="J6" s="1" t="s">
        <v>359</v>
      </c>
      <c r="K6" s="195">
        <v>11</v>
      </c>
      <c r="L6" s="195">
        <v>12</v>
      </c>
    </row>
    <row r="7" spans="3:12" ht="10.5" customHeight="1" thickBot="1">
      <c r="C7" s="196"/>
      <c r="I7" s="196"/>
      <c r="K7" s="196"/>
      <c r="L7" s="196"/>
    </row>
    <row r="8" spans="1:12" ht="15.75" thickBot="1">
      <c r="A8" s="432" t="s">
        <v>19</v>
      </c>
      <c r="B8" s="414"/>
      <c r="C8" s="198">
        <f aca="true" t="shared" si="0" ref="C8:I8">SUM(C10+C57+C119+C134+C147)</f>
        <v>6538090</v>
      </c>
      <c r="D8" s="198">
        <f t="shared" si="0"/>
        <v>3025789.9499999993</v>
      </c>
      <c r="E8" s="203">
        <f t="shared" si="0"/>
        <v>5013750</v>
      </c>
      <c r="F8" s="203">
        <f t="shared" si="0"/>
        <v>243050</v>
      </c>
      <c r="G8" s="371">
        <f t="shared" si="0"/>
        <v>1318200</v>
      </c>
      <c r="H8" s="203">
        <f t="shared" si="0"/>
        <v>225000</v>
      </c>
      <c r="I8" s="198">
        <f t="shared" si="0"/>
        <v>6800000</v>
      </c>
      <c r="J8" s="199">
        <f>SUM(I8/C8)*100</f>
        <v>104.0059099828849</v>
      </c>
      <c r="K8" s="372">
        <f>SUM(K10+K57+K119+K134+K147)</f>
        <v>6676940</v>
      </c>
      <c r="L8" s="372">
        <f>SUM(L10+L57+L119+L134+L147)</f>
        <v>6791790</v>
      </c>
    </row>
    <row r="9" spans="1:12" ht="9" customHeight="1" thickBot="1">
      <c r="A9" s="36"/>
      <c r="B9" s="36"/>
      <c r="C9" s="197"/>
      <c r="D9" s="37"/>
      <c r="E9" s="204"/>
      <c r="F9" s="204"/>
      <c r="G9" s="204"/>
      <c r="H9" s="204"/>
      <c r="I9" s="197"/>
      <c r="J9" s="37"/>
      <c r="K9" s="196"/>
      <c r="L9" s="196"/>
    </row>
    <row r="10" spans="1:12" ht="18.75" customHeight="1" thickBot="1">
      <c r="A10" s="415" t="s">
        <v>34</v>
      </c>
      <c r="B10" s="416"/>
      <c r="C10" s="194">
        <f aca="true" t="shared" si="1" ref="C10:I10">SUM(C11+C15+C18+C25+C35+C44+C48)</f>
        <v>2776290</v>
      </c>
      <c r="D10" s="194">
        <f t="shared" si="1"/>
        <v>1355003.7599999998</v>
      </c>
      <c r="E10" s="347">
        <f t="shared" si="1"/>
        <v>2947300</v>
      </c>
      <c r="F10" s="347">
        <f t="shared" si="1"/>
        <v>0</v>
      </c>
      <c r="G10" s="347">
        <f t="shared" si="1"/>
        <v>0</v>
      </c>
      <c r="H10" s="347">
        <f t="shared" si="1"/>
        <v>0</v>
      </c>
      <c r="I10" s="194">
        <f t="shared" si="1"/>
        <v>2947300</v>
      </c>
      <c r="J10" s="194">
        <f>SUM(I10/C10)*100</f>
        <v>106.15965911342116</v>
      </c>
      <c r="K10" s="369">
        <f>SUM(K11+K15+K18+K25+K35+K44+K48)</f>
        <v>3106940</v>
      </c>
      <c r="L10" s="370">
        <f>SUM(L11+L15+L18+L25+L35+L44+L48)</f>
        <v>3296790</v>
      </c>
    </row>
    <row r="11" spans="1:12" ht="25.5" customHeight="1">
      <c r="A11" s="465" t="s">
        <v>20</v>
      </c>
      <c r="B11" s="466"/>
      <c r="C11" s="343">
        <f aca="true" t="shared" si="2" ref="C11:I11">SUM(C12+C13)</f>
        <v>550</v>
      </c>
      <c r="D11" s="344">
        <f t="shared" si="2"/>
        <v>315.88</v>
      </c>
      <c r="E11" s="345">
        <f t="shared" si="2"/>
        <v>550</v>
      </c>
      <c r="F11" s="345">
        <f t="shared" si="2"/>
        <v>0</v>
      </c>
      <c r="G11" s="345">
        <f t="shared" si="2"/>
        <v>0</v>
      </c>
      <c r="H11" s="345">
        <f t="shared" si="2"/>
        <v>0</v>
      </c>
      <c r="I11" s="343">
        <f t="shared" si="2"/>
        <v>550</v>
      </c>
      <c r="J11" s="346">
        <f>SUM(I11/C11)*100</f>
        <v>100</v>
      </c>
      <c r="K11" s="397">
        <f>SUM(K12+K13)</f>
        <v>500</v>
      </c>
      <c r="L11" s="398">
        <f>SUM(L12+L13)</f>
        <v>500</v>
      </c>
    </row>
    <row r="12" spans="1:12" ht="15">
      <c r="A12" s="430" t="s">
        <v>21</v>
      </c>
      <c r="B12" s="431"/>
      <c r="C12" s="200">
        <v>450</v>
      </c>
      <c r="D12" s="110">
        <v>219.7</v>
      </c>
      <c r="E12" s="206">
        <v>400</v>
      </c>
      <c r="F12" s="206">
        <v>0</v>
      </c>
      <c r="G12" s="206">
        <v>0</v>
      </c>
      <c r="H12" s="206">
        <v>0</v>
      </c>
      <c r="I12" s="200">
        <v>400</v>
      </c>
      <c r="J12" s="329">
        <f>SUM(I12/C12)*100</f>
        <v>88.88888888888889</v>
      </c>
      <c r="K12" s="366">
        <v>400</v>
      </c>
      <c r="L12" s="367">
        <v>400</v>
      </c>
    </row>
    <row r="13" spans="1:12" ht="15.75" thickBot="1">
      <c r="A13" s="479" t="s">
        <v>51</v>
      </c>
      <c r="B13" s="480"/>
      <c r="C13" s="201">
        <v>100</v>
      </c>
      <c r="D13" s="111">
        <v>96.18</v>
      </c>
      <c r="E13" s="207">
        <v>150</v>
      </c>
      <c r="F13" s="207">
        <v>0</v>
      </c>
      <c r="G13" s="207">
        <v>0</v>
      </c>
      <c r="H13" s="207">
        <v>0</v>
      </c>
      <c r="I13" s="201">
        <v>150</v>
      </c>
      <c r="J13" s="330">
        <f>SUM(I13/C13)*100</f>
        <v>150</v>
      </c>
      <c r="K13" s="390">
        <v>100</v>
      </c>
      <c r="L13" s="391">
        <v>100</v>
      </c>
    </row>
    <row r="14" spans="3:12" ht="9.75" customHeight="1" thickBot="1">
      <c r="C14" s="37"/>
      <c r="D14" s="19"/>
      <c r="E14" s="208"/>
      <c r="F14" s="208"/>
      <c r="G14" s="208"/>
      <c r="H14" s="208"/>
      <c r="I14" s="37"/>
      <c r="J14" s="44"/>
      <c r="K14" s="196"/>
      <c r="L14" s="196"/>
    </row>
    <row r="15" spans="1:12" ht="15">
      <c r="A15" s="445" t="s">
        <v>22</v>
      </c>
      <c r="B15" s="446"/>
      <c r="C15" s="171">
        <f aca="true" t="shared" si="3" ref="C15:I15">SUM(C16+C17)</f>
        <v>5200</v>
      </c>
      <c r="D15" s="308">
        <f t="shared" si="3"/>
        <v>50.94</v>
      </c>
      <c r="E15" s="205">
        <f t="shared" si="3"/>
        <v>5200</v>
      </c>
      <c r="F15" s="205">
        <f t="shared" si="3"/>
        <v>0</v>
      </c>
      <c r="G15" s="205">
        <f t="shared" si="3"/>
        <v>0</v>
      </c>
      <c r="H15" s="205">
        <f t="shared" si="3"/>
        <v>0</v>
      </c>
      <c r="I15" s="171">
        <f t="shared" si="3"/>
        <v>5200</v>
      </c>
      <c r="J15" s="332">
        <f>SUM(I15/C15)*100</f>
        <v>100</v>
      </c>
      <c r="K15" s="363">
        <f>SUM(K16+K17)</f>
        <v>5200</v>
      </c>
      <c r="L15" s="365">
        <f>SUM(L16+L17)</f>
        <v>5200</v>
      </c>
    </row>
    <row r="16" spans="1:14" ht="15">
      <c r="A16" s="430" t="s">
        <v>23</v>
      </c>
      <c r="B16" s="431"/>
      <c r="C16" s="200">
        <v>700</v>
      </c>
      <c r="D16" s="110">
        <v>50.94</v>
      </c>
      <c r="E16" s="206">
        <v>700</v>
      </c>
      <c r="F16" s="206">
        <v>0</v>
      </c>
      <c r="G16" s="206">
        <v>0</v>
      </c>
      <c r="H16" s="206">
        <v>0</v>
      </c>
      <c r="I16" s="222">
        <v>700</v>
      </c>
      <c r="J16" s="329">
        <f>SUM(I16/C16)*100</f>
        <v>100</v>
      </c>
      <c r="K16" s="366">
        <v>700</v>
      </c>
      <c r="L16" s="367">
        <v>700</v>
      </c>
      <c r="M16" s="96"/>
      <c r="N16" s="96"/>
    </row>
    <row r="17" spans="1:14" ht="15.75" thickBot="1">
      <c r="A17" s="479" t="s">
        <v>52</v>
      </c>
      <c r="B17" s="480"/>
      <c r="C17" s="201">
        <v>4500</v>
      </c>
      <c r="D17" s="111">
        <v>0</v>
      </c>
      <c r="E17" s="207">
        <v>4500</v>
      </c>
      <c r="F17" s="207">
        <v>0</v>
      </c>
      <c r="G17" s="207">
        <v>0</v>
      </c>
      <c r="H17" s="207">
        <v>0</v>
      </c>
      <c r="I17" s="223">
        <v>4500</v>
      </c>
      <c r="J17" s="330">
        <f>SUM(I17/C17)*100</f>
        <v>100</v>
      </c>
      <c r="K17" s="390">
        <v>4500</v>
      </c>
      <c r="L17" s="391">
        <v>4500</v>
      </c>
      <c r="M17" s="96"/>
      <c r="N17" s="96"/>
    </row>
    <row r="18" spans="1:12" ht="15">
      <c r="A18" s="445" t="s">
        <v>24</v>
      </c>
      <c r="B18" s="446"/>
      <c r="C18" s="171">
        <f aca="true" t="shared" si="4" ref="C18:I18">SUM(C19+C20+C21+C22+C23)</f>
        <v>229000</v>
      </c>
      <c r="D18" s="308">
        <f t="shared" si="4"/>
        <v>117873.94</v>
      </c>
      <c r="E18" s="205">
        <f t="shared" si="4"/>
        <v>224000</v>
      </c>
      <c r="F18" s="205">
        <f t="shared" si="4"/>
        <v>0</v>
      </c>
      <c r="G18" s="205">
        <f t="shared" si="4"/>
        <v>0</v>
      </c>
      <c r="H18" s="205">
        <f t="shared" si="4"/>
        <v>0</v>
      </c>
      <c r="I18" s="171">
        <f t="shared" si="4"/>
        <v>224000</v>
      </c>
      <c r="J18" s="332">
        <f aca="true" t="shared" si="5" ref="J18:J23">SUM(I18/C18)*100</f>
        <v>97.81659388646288</v>
      </c>
      <c r="K18" s="363">
        <f>SUM(K19+K20+K21+K22+K23)</f>
        <v>224000</v>
      </c>
      <c r="L18" s="365">
        <f>SUM(L19+L20+L21+L22+L23)</f>
        <v>224000</v>
      </c>
    </row>
    <row r="19" spans="1:12" ht="15">
      <c r="A19" s="430" t="s">
        <v>25</v>
      </c>
      <c r="B19" s="431"/>
      <c r="C19" s="200">
        <v>25000</v>
      </c>
      <c r="D19" s="110">
        <v>13187.27</v>
      </c>
      <c r="E19" s="206">
        <v>25000</v>
      </c>
      <c r="F19" s="206">
        <v>0</v>
      </c>
      <c r="G19" s="206">
        <v>0</v>
      </c>
      <c r="H19" s="206">
        <v>0</v>
      </c>
      <c r="I19" s="200">
        <v>25000</v>
      </c>
      <c r="J19" s="329">
        <f t="shared" si="5"/>
        <v>100</v>
      </c>
      <c r="K19" s="366">
        <v>25000</v>
      </c>
      <c r="L19" s="367">
        <v>25000</v>
      </c>
    </row>
    <row r="20" spans="1:12" ht="15">
      <c r="A20" s="481" t="s">
        <v>26</v>
      </c>
      <c r="B20" s="482"/>
      <c r="C20" s="200">
        <v>5500</v>
      </c>
      <c r="D20" s="110">
        <v>3812.14</v>
      </c>
      <c r="E20" s="206">
        <v>5500</v>
      </c>
      <c r="F20" s="206">
        <v>0</v>
      </c>
      <c r="G20" s="206">
        <v>0</v>
      </c>
      <c r="H20" s="206">
        <v>0</v>
      </c>
      <c r="I20" s="200">
        <v>5500</v>
      </c>
      <c r="J20" s="329">
        <f t="shared" si="5"/>
        <v>100</v>
      </c>
      <c r="K20" s="366">
        <v>5500</v>
      </c>
      <c r="L20" s="367">
        <v>5500</v>
      </c>
    </row>
    <row r="21" spans="1:12" ht="15">
      <c r="A21" s="481" t="s">
        <v>84</v>
      </c>
      <c r="B21" s="482"/>
      <c r="C21" s="200">
        <v>3500</v>
      </c>
      <c r="D21" s="110">
        <v>1635.57</v>
      </c>
      <c r="E21" s="206">
        <v>3500</v>
      </c>
      <c r="F21" s="206">
        <v>0</v>
      </c>
      <c r="G21" s="206">
        <v>0</v>
      </c>
      <c r="H21" s="206">
        <v>0</v>
      </c>
      <c r="I21" s="200">
        <v>3500</v>
      </c>
      <c r="J21" s="329">
        <f t="shared" si="5"/>
        <v>100</v>
      </c>
      <c r="K21" s="366">
        <v>3500</v>
      </c>
      <c r="L21" s="367">
        <v>3500</v>
      </c>
    </row>
    <row r="22" spans="1:12" ht="15">
      <c r="A22" s="481" t="s">
        <v>27</v>
      </c>
      <c r="B22" s="482"/>
      <c r="C22" s="200">
        <v>120000</v>
      </c>
      <c r="D22" s="110">
        <v>62776.57</v>
      </c>
      <c r="E22" s="206">
        <v>120000</v>
      </c>
      <c r="F22" s="206">
        <v>0</v>
      </c>
      <c r="G22" s="206">
        <v>0</v>
      </c>
      <c r="H22" s="206">
        <v>0</v>
      </c>
      <c r="I22" s="200">
        <v>120000</v>
      </c>
      <c r="J22" s="329">
        <f t="shared" si="5"/>
        <v>100</v>
      </c>
      <c r="K22" s="366">
        <v>120000</v>
      </c>
      <c r="L22" s="367">
        <v>120000</v>
      </c>
    </row>
    <row r="23" spans="1:12" ht="15.75" thickBot="1">
      <c r="A23" s="483" t="s">
        <v>28</v>
      </c>
      <c r="B23" s="484"/>
      <c r="C23" s="201">
        <v>75000</v>
      </c>
      <c r="D23" s="111">
        <v>36462.39</v>
      </c>
      <c r="E23" s="207">
        <v>70000</v>
      </c>
      <c r="F23" s="207">
        <v>0</v>
      </c>
      <c r="G23" s="207">
        <v>0</v>
      </c>
      <c r="H23" s="207">
        <v>0</v>
      </c>
      <c r="I23" s="201">
        <v>70000</v>
      </c>
      <c r="J23" s="330">
        <f t="shared" si="5"/>
        <v>93.33333333333333</v>
      </c>
      <c r="K23" s="390">
        <v>70000</v>
      </c>
      <c r="L23" s="391">
        <v>70000</v>
      </c>
    </row>
    <row r="24" spans="3:12" ht="8.25" customHeight="1" thickBot="1">
      <c r="C24" s="37"/>
      <c r="D24" s="19"/>
      <c r="E24" s="208"/>
      <c r="F24" s="208"/>
      <c r="G24" s="208"/>
      <c r="H24" s="208"/>
      <c r="I24" s="37"/>
      <c r="J24" s="44"/>
      <c r="K24" s="196"/>
      <c r="L24" s="196"/>
    </row>
    <row r="25" spans="1:12" ht="15">
      <c r="A25" s="445" t="s">
        <v>53</v>
      </c>
      <c r="B25" s="446"/>
      <c r="C25" s="171">
        <f aca="true" t="shared" si="6" ref="C25:I25">SUM(C26+C27+C28+C29)</f>
        <v>6150</v>
      </c>
      <c r="D25" s="308">
        <f t="shared" si="6"/>
        <v>5131.650000000001</v>
      </c>
      <c r="E25" s="205">
        <f t="shared" si="6"/>
        <v>6400</v>
      </c>
      <c r="F25" s="205">
        <f t="shared" si="6"/>
        <v>0</v>
      </c>
      <c r="G25" s="205">
        <f t="shared" si="6"/>
        <v>0</v>
      </c>
      <c r="H25" s="205">
        <f t="shared" si="6"/>
        <v>0</v>
      </c>
      <c r="I25" s="171">
        <f t="shared" si="6"/>
        <v>6400</v>
      </c>
      <c r="J25" s="332">
        <f>SUM(I25/C25)*100</f>
        <v>104.06504065040652</v>
      </c>
      <c r="K25" s="363">
        <f>SUM(K26+K27+K28+K29)</f>
        <v>6400</v>
      </c>
      <c r="L25" s="365">
        <f>SUM(L26+L27+L28+L29)</f>
        <v>6400</v>
      </c>
    </row>
    <row r="26" spans="1:12" ht="15">
      <c r="A26" s="449" t="s">
        <v>85</v>
      </c>
      <c r="B26" s="450"/>
      <c r="C26" s="202">
        <v>30</v>
      </c>
      <c r="D26" s="20">
        <v>15.72</v>
      </c>
      <c r="E26" s="209">
        <v>50</v>
      </c>
      <c r="F26" s="209">
        <v>0</v>
      </c>
      <c r="G26" s="209">
        <v>0</v>
      </c>
      <c r="H26" s="209">
        <v>0</v>
      </c>
      <c r="I26" s="202">
        <v>50</v>
      </c>
      <c r="J26" s="329">
        <f>SUM(I26/C26)*100</f>
        <v>166.66666666666669</v>
      </c>
      <c r="K26" s="399">
        <v>50</v>
      </c>
      <c r="L26" s="400">
        <v>50</v>
      </c>
    </row>
    <row r="27" spans="1:12" ht="15">
      <c r="A27" s="430" t="s">
        <v>54</v>
      </c>
      <c r="B27" s="431"/>
      <c r="C27" s="200">
        <v>0</v>
      </c>
      <c r="D27" s="110">
        <v>0</v>
      </c>
      <c r="E27" s="206">
        <v>30</v>
      </c>
      <c r="F27" s="206">
        <v>0</v>
      </c>
      <c r="G27" s="206">
        <v>0</v>
      </c>
      <c r="H27" s="206">
        <v>0</v>
      </c>
      <c r="I27" s="200">
        <v>30</v>
      </c>
      <c r="J27" s="329">
        <v>0</v>
      </c>
      <c r="K27" s="366">
        <v>30</v>
      </c>
      <c r="L27" s="367">
        <v>30</v>
      </c>
    </row>
    <row r="28" spans="1:12" ht="15">
      <c r="A28" s="481" t="s">
        <v>55</v>
      </c>
      <c r="B28" s="482"/>
      <c r="C28" s="200">
        <v>120</v>
      </c>
      <c r="D28" s="110">
        <v>59.21</v>
      </c>
      <c r="E28" s="206">
        <v>320</v>
      </c>
      <c r="F28" s="206">
        <v>0</v>
      </c>
      <c r="G28" s="206">
        <v>0</v>
      </c>
      <c r="H28" s="206">
        <v>0</v>
      </c>
      <c r="I28" s="200">
        <v>320</v>
      </c>
      <c r="J28" s="329">
        <f>SUM(I28/C28)*100</f>
        <v>266.66666666666663</v>
      </c>
      <c r="K28" s="366">
        <v>320</v>
      </c>
      <c r="L28" s="367">
        <v>320</v>
      </c>
    </row>
    <row r="29" spans="1:12" ht="15.75" thickBot="1">
      <c r="A29" s="483" t="s">
        <v>56</v>
      </c>
      <c r="B29" s="484"/>
      <c r="C29" s="201">
        <v>6000</v>
      </c>
      <c r="D29" s="111">
        <v>5056.72</v>
      </c>
      <c r="E29" s="207">
        <v>6000</v>
      </c>
      <c r="F29" s="207">
        <v>0</v>
      </c>
      <c r="G29" s="207">
        <v>0</v>
      </c>
      <c r="H29" s="207">
        <v>0</v>
      </c>
      <c r="I29" s="201">
        <v>6000</v>
      </c>
      <c r="J29" s="330">
        <f>SUM(I29/C29)*100</f>
        <v>100</v>
      </c>
      <c r="K29" s="390">
        <v>6000</v>
      </c>
      <c r="L29" s="391">
        <v>6000</v>
      </c>
    </row>
    <row r="30" spans="1:11" s="18" customFormat="1" ht="15.75" thickBot="1">
      <c r="A30" s="6"/>
      <c r="B30" s="6"/>
      <c r="C30" s="17"/>
      <c r="D30" s="17"/>
      <c r="E30" s="17"/>
      <c r="F30" s="17"/>
      <c r="G30" s="17"/>
      <c r="H30" s="17"/>
      <c r="I30" s="17"/>
      <c r="J30" s="17"/>
      <c r="K30"/>
    </row>
    <row r="31" spans="1:12" ht="29.25" customHeight="1" thickBot="1">
      <c r="A31" s="468" t="s">
        <v>455</v>
      </c>
      <c r="B31" s="316" t="s">
        <v>15</v>
      </c>
      <c r="C31" s="441" t="s">
        <v>461</v>
      </c>
      <c r="D31" s="438"/>
      <c r="E31" s="437" t="s">
        <v>453</v>
      </c>
      <c r="F31" s="426"/>
      <c r="G31" s="426"/>
      <c r="H31" s="426"/>
      <c r="I31" s="427"/>
      <c r="J31" s="435" t="s">
        <v>16</v>
      </c>
      <c r="K31" s="441" t="s">
        <v>0</v>
      </c>
      <c r="L31" s="438"/>
    </row>
    <row r="32" spans="1:12" ht="69.75" customHeight="1" thickBot="1">
      <c r="A32" s="468"/>
      <c r="B32" s="316"/>
      <c r="C32" s="306" t="s">
        <v>403</v>
      </c>
      <c r="D32" s="307" t="s">
        <v>402</v>
      </c>
      <c r="E32" s="38" t="s">
        <v>125</v>
      </c>
      <c r="F32" s="38" t="s">
        <v>132</v>
      </c>
      <c r="G32" s="38" t="s">
        <v>126</v>
      </c>
      <c r="H32" s="38" t="s">
        <v>131</v>
      </c>
      <c r="I32" s="306" t="s">
        <v>358</v>
      </c>
      <c r="J32" s="436"/>
      <c r="K32" s="376" t="s">
        <v>451</v>
      </c>
      <c r="L32" s="377" t="s">
        <v>452</v>
      </c>
    </row>
    <row r="33" spans="1:12" ht="13.5" customHeight="1" thickBot="1">
      <c r="A33" s="1">
        <v>1</v>
      </c>
      <c r="B33" s="1">
        <v>2</v>
      </c>
      <c r="C33" s="195">
        <v>3</v>
      </c>
      <c r="D33" s="1">
        <v>4</v>
      </c>
      <c r="E33" s="1">
        <v>5</v>
      </c>
      <c r="F33" s="1">
        <v>6</v>
      </c>
      <c r="G33" s="1">
        <v>7</v>
      </c>
      <c r="H33" s="1">
        <v>8</v>
      </c>
      <c r="I33" s="195">
        <v>9</v>
      </c>
      <c r="J33" s="1" t="s">
        <v>359</v>
      </c>
      <c r="K33" s="195">
        <v>11</v>
      </c>
      <c r="L33" s="195">
        <v>12</v>
      </c>
    </row>
    <row r="34" spans="1:12" s="18" customFormat="1" ht="10.5" customHeight="1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196"/>
      <c r="L34" s="5"/>
    </row>
    <row r="35" spans="1:12" ht="15">
      <c r="A35" s="445" t="s">
        <v>29</v>
      </c>
      <c r="B35" s="446"/>
      <c r="C35" s="171">
        <f aca="true" t="shared" si="7" ref="C35:I35">SUM(C36+C37+C38+C39+C40+C41+C42)</f>
        <v>815150</v>
      </c>
      <c r="D35" s="308">
        <f t="shared" si="7"/>
        <v>402988.22000000003</v>
      </c>
      <c r="E35" s="205">
        <f t="shared" si="7"/>
        <v>818600</v>
      </c>
      <c r="F35" s="205">
        <f t="shared" si="7"/>
        <v>0</v>
      </c>
      <c r="G35" s="205">
        <f t="shared" si="7"/>
        <v>0</v>
      </c>
      <c r="H35" s="205">
        <f t="shared" si="7"/>
        <v>0</v>
      </c>
      <c r="I35" s="171">
        <f t="shared" si="7"/>
        <v>818600</v>
      </c>
      <c r="J35" s="332">
        <f>SUM(I35/C35)*100</f>
        <v>100.42323498742563</v>
      </c>
      <c r="K35" s="363">
        <f>SUM(K36+K37+K38+K39+K40+K41+K42)</f>
        <v>828600</v>
      </c>
      <c r="L35" s="365">
        <f>SUM(L36+L37+L38+L39+L40+L41+L42)</f>
        <v>838600</v>
      </c>
    </row>
    <row r="36" spans="1:12" ht="22.5" customHeight="1">
      <c r="A36" s="449" t="s">
        <v>394</v>
      </c>
      <c r="B36" s="450"/>
      <c r="C36" s="222">
        <v>555000</v>
      </c>
      <c r="D36" s="278">
        <v>276717.82</v>
      </c>
      <c r="E36" s="210">
        <v>580000</v>
      </c>
      <c r="F36" s="210">
        <v>0</v>
      </c>
      <c r="G36" s="210">
        <v>0</v>
      </c>
      <c r="H36" s="210">
        <v>0</v>
      </c>
      <c r="I36" s="222">
        <v>580000</v>
      </c>
      <c r="J36" s="329">
        <f>SUM(I36/C36)*100</f>
        <v>104.5045045045045</v>
      </c>
      <c r="K36" s="401">
        <v>590000</v>
      </c>
      <c r="L36" s="402">
        <v>600000</v>
      </c>
    </row>
    <row r="37" spans="1:12" ht="21.75" customHeight="1">
      <c r="A37" s="449" t="s">
        <v>395</v>
      </c>
      <c r="B37" s="450"/>
      <c r="C37" s="222">
        <v>30000</v>
      </c>
      <c r="D37" s="278">
        <v>9467.96</v>
      </c>
      <c r="E37" s="210">
        <v>31500</v>
      </c>
      <c r="F37" s="210">
        <v>0</v>
      </c>
      <c r="G37" s="210">
        <v>0</v>
      </c>
      <c r="H37" s="210">
        <v>0</v>
      </c>
      <c r="I37" s="222">
        <v>31500</v>
      </c>
      <c r="J37" s="329">
        <f aca="true" t="shared" si="8" ref="J37:J42">SUM(I37/C37)*100</f>
        <v>105</v>
      </c>
      <c r="K37" s="401">
        <v>31500</v>
      </c>
      <c r="L37" s="402">
        <v>31500</v>
      </c>
    </row>
    <row r="38" spans="1:12" ht="23.25" customHeight="1">
      <c r="A38" s="449" t="s">
        <v>396</v>
      </c>
      <c r="B38" s="450"/>
      <c r="C38" s="222">
        <v>5000</v>
      </c>
      <c r="D38" s="278">
        <v>1462.54</v>
      </c>
      <c r="E38" s="210">
        <v>3000</v>
      </c>
      <c r="F38" s="210">
        <v>0</v>
      </c>
      <c r="G38" s="210">
        <v>0</v>
      </c>
      <c r="H38" s="210">
        <v>0</v>
      </c>
      <c r="I38" s="222">
        <v>3000</v>
      </c>
      <c r="J38" s="329">
        <f t="shared" si="8"/>
        <v>60</v>
      </c>
      <c r="K38" s="401">
        <v>3000</v>
      </c>
      <c r="L38" s="402">
        <v>3000</v>
      </c>
    </row>
    <row r="39" spans="1:12" ht="24.75" customHeight="1">
      <c r="A39" s="449" t="s">
        <v>57</v>
      </c>
      <c r="B39" s="450"/>
      <c r="C39" s="222">
        <v>150</v>
      </c>
      <c r="D39" s="278">
        <v>77.41</v>
      </c>
      <c r="E39" s="210">
        <v>100</v>
      </c>
      <c r="F39" s="210">
        <v>0</v>
      </c>
      <c r="G39" s="210">
        <v>0</v>
      </c>
      <c r="H39" s="210">
        <v>0</v>
      </c>
      <c r="I39" s="222">
        <v>100</v>
      </c>
      <c r="J39" s="329">
        <f t="shared" si="8"/>
        <v>66.66666666666666</v>
      </c>
      <c r="K39" s="401">
        <v>100</v>
      </c>
      <c r="L39" s="402">
        <v>100</v>
      </c>
    </row>
    <row r="40" spans="1:12" ht="23.25" customHeight="1">
      <c r="A40" s="449" t="s">
        <v>135</v>
      </c>
      <c r="B40" s="450"/>
      <c r="C40" s="222">
        <v>75000</v>
      </c>
      <c r="D40" s="278">
        <v>41434.2</v>
      </c>
      <c r="E40" s="210">
        <v>76500</v>
      </c>
      <c r="F40" s="210">
        <v>0</v>
      </c>
      <c r="G40" s="210">
        <v>0</v>
      </c>
      <c r="H40" s="210">
        <v>0</v>
      </c>
      <c r="I40" s="222">
        <v>76500</v>
      </c>
      <c r="J40" s="329">
        <f t="shared" si="8"/>
        <v>102</v>
      </c>
      <c r="K40" s="401">
        <v>76500</v>
      </c>
      <c r="L40" s="402">
        <v>76500</v>
      </c>
    </row>
    <row r="41" spans="1:12" ht="23.25" customHeight="1">
      <c r="A41" s="449" t="s">
        <v>397</v>
      </c>
      <c r="B41" s="450"/>
      <c r="C41" s="222">
        <v>95000</v>
      </c>
      <c r="D41" s="278">
        <v>38878.34</v>
      </c>
      <c r="E41" s="210">
        <v>82500</v>
      </c>
      <c r="F41" s="210">
        <v>0</v>
      </c>
      <c r="G41" s="210">
        <v>0</v>
      </c>
      <c r="H41" s="210">
        <v>0</v>
      </c>
      <c r="I41" s="222">
        <v>82500</v>
      </c>
      <c r="J41" s="329">
        <f t="shared" si="8"/>
        <v>86.8421052631579</v>
      </c>
      <c r="K41" s="401">
        <v>82500</v>
      </c>
      <c r="L41" s="402">
        <v>82500</v>
      </c>
    </row>
    <row r="42" spans="1:12" ht="15.75" thickBot="1">
      <c r="A42" s="477" t="s">
        <v>58</v>
      </c>
      <c r="B42" s="478"/>
      <c r="C42" s="223">
        <v>55000</v>
      </c>
      <c r="D42" s="279">
        <v>34949.95</v>
      </c>
      <c r="E42" s="211">
        <v>45000</v>
      </c>
      <c r="F42" s="211">
        <v>0</v>
      </c>
      <c r="G42" s="211">
        <v>0</v>
      </c>
      <c r="H42" s="211">
        <v>0</v>
      </c>
      <c r="I42" s="223">
        <v>45000</v>
      </c>
      <c r="J42" s="330">
        <f t="shared" si="8"/>
        <v>81.81818181818183</v>
      </c>
      <c r="K42" s="403">
        <v>45000</v>
      </c>
      <c r="L42" s="404">
        <v>45000</v>
      </c>
    </row>
    <row r="43" spans="1:12" s="18" customFormat="1" ht="13.5" customHeight="1" thickBot="1">
      <c r="A43" s="35"/>
      <c r="B43" s="35"/>
      <c r="C43" s="219"/>
      <c r="D43" s="35"/>
      <c r="E43" s="35"/>
      <c r="F43" s="35"/>
      <c r="G43" s="35"/>
      <c r="H43" s="35"/>
      <c r="I43" s="219"/>
      <c r="J43" s="45"/>
      <c r="K43" s="219"/>
      <c r="L43" s="219"/>
    </row>
    <row r="44" spans="1:14" ht="15">
      <c r="A44" s="317" t="s">
        <v>30</v>
      </c>
      <c r="B44" s="318"/>
      <c r="C44" s="171">
        <f aca="true" t="shared" si="9" ref="C44:I44">SUM(C45+C46)</f>
        <v>1719900</v>
      </c>
      <c r="D44" s="308">
        <f t="shared" si="9"/>
        <v>828472.69</v>
      </c>
      <c r="E44" s="205">
        <f t="shared" si="9"/>
        <v>1892210</v>
      </c>
      <c r="F44" s="205">
        <f t="shared" si="9"/>
        <v>0</v>
      </c>
      <c r="G44" s="205">
        <f t="shared" si="9"/>
        <v>0</v>
      </c>
      <c r="H44" s="205">
        <f t="shared" si="9"/>
        <v>0</v>
      </c>
      <c r="I44" s="171">
        <f t="shared" si="9"/>
        <v>1892210</v>
      </c>
      <c r="J44" s="171">
        <f>SUM(I44/C44)*100</f>
        <v>110.01860573289144</v>
      </c>
      <c r="K44" s="363">
        <f>SUM(K45+K46)</f>
        <v>2041900</v>
      </c>
      <c r="L44" s="365">
        <f>SUM(L45+L46)</f>
        <v>2221750</v>
      </c>
      <c r="M44" s="95"/>
      <c r="N44" s="95"/>
    </row>
    <row r="45" spans="1:12" ht="15">
      <c r="A45" s="457" t="s">
        <v>31</v>
      </c>
      <c r="B45" s="444"/>
      <c r="C45" s="200">
        <v>257000</v>
      </c>
      <c r="D45" s="110">
        <v>125471.35</v>
      </c>
      <c r="E45" s="206">
        <v>282740</v>
      </c>
      <c r="F45" s="206">
        <v>0</v>
      </c>
      <c r="G45" s="206">
        <v>0</v>
      </c>
      <c r="H45" s="206">
        <v>0</v>
      </c>
      <c r="I45" s="200">
        <v>282740</v>
      </c>
      <c r="J45" s="110">
        <f>SUM(I45/C45)*100</f>
        <v>110.01556420233463</v>
      </c>
      <c r="K45" s="366">
        <v>305110</v>
      </c>
      <c r="L45" s="367">
        <v>331980</v>
      </c>
    </row>
    <row r="46" spans="1:12" ht="15.75" thickBot="1">
      <c r="A46" s="439" t="s">
        <v>32</v>
      </c>
      <c r="B46" s="440"/>
      <c r="C46" s="220">
        <v>1462900</v>
      </c>
      <c r="D46" s="22">
        <v>703001.34</v>
      </c>
      <c r="E46" s="212">
        <v>1609470</v>
      </c>
      <c r="F46" s="212">
        <v>0</v>
      </c>
      <c r="G46" s="212">
        <v>0</v>
      </c>
      <c r="H46" s="212">
        <v>0</v>
      </c>
      <c r="I46" s="220">
        <v>1609470</v>
      </c>
      <c r="J46" s="111">
        <f>SUM(I46/C46)*100</f>
        <v>110.01914006425592</v>
      </c>
      <c r="K46" s="364">
        <v>1736790</v>
      </c>
      <c r="L46" s="368">
        <v>1889770</v>
      </c>
    </row>
    <row r="47" spans="1:12" ht="15.75" customHeight="1" thickBot="1">
      <c r="A47" s="19"/>
      <c r="B47" s="19"/>
      <c r="C47" s="37"/>
      <c r="D47" s="19"/>
      <c r="E47" s="208"/>
      <c r="F47" s="208"/>
      <c r="G47" s="208"/>
      <c r="H47" s="208"/>
      <c r="I47" s="37"/>
      <c r="J47" s="19"/>
      <c r="K47" s="37"/>
      <c r="L47" s="37"/>
    </row>
    <row r="48" spans="1:12" ht="15.75" customHeight="1">
      <c r="A48" s="317" t="s">
        <v>33</v>
      </c>
      <c r="B48" s="318"/>
      <c r="C48" s="171">
        <f aca="true" t="shared" si="10" ref="C48:I48">SUM(C49+C50+C51)</f>
        <v>340</v>
      </c>
      <c r="D48" s="308">
        <f t="shared" si="10"/>
        <v>170.44</v>
      </c>
      <c r="E48" s="205">
        <f t="shared" si="10"/>
        <v>340</v>
      </c>
      <c r="F48" s="205">
        <f t="shared" si="10"/>
        <v>0</v>
      </c>
      <c r="G48" s="205">
        <f t="shared" si="10"/>
        <v>0</v>
      </c>
      <c r="H48" s="205">
        <f t="shared" si="10"/>
        <v>0</v>
      </c>
      <c r="I48" s="171">
        <f t="shared" si="10"/>
        <v>340</v>
      </c>
      <c r="J48" s="171">
        <f>SUM(I48/C48)*100</f>
        <v>100</v>
      </c>
      <c r="K48" s="363">
        <f>SUM(K49+K50+K51)</f>
        <v>340</v>
      </c>
      <c r="L48" s="365">
        <f>SUM(L49+L50+L51)</f>
        <v>340</v>
      </c>
    </row>
    <row r="49" spans="1:12" ht="14.25" customHeight="1">
      <c r="A49" s="457" t="s">
        <v>59</v>
      </c>
      <c r="B49" s="444"/>
      <c r="C49" s="200">
        <v>110</v>
      </c>
      <c r="D49" s="110">
        <v>55.28</v>
      </c>
      <c r="E49" s="206">
        <v>110</v>
      </c>
      <c r="F49" s="206">
        <v>0</v>
      </c>
      <c r="G49" s="206">
        <v>0</v>
      </c>
      <c r="H49" s="206">
        <v>0</v>
      </c>
      <c r="I49" s="200">
        <v>110</v>
      </c>
      <c r="J49" s="110">
        <f>SUM(I49/C49)*100</f>
        <v>100</v>
      </c>
      <c r="K49" s="366">
        <v>110</v>
      </c>
      <c r="L49" s="367">
        <v>110</v>
      </c>
    </row>
    <row r="50" spans="1:12" ht="25.5" customHeight="1">
      <c r="A50" s="447" t="s">
        <v>60</v>
      </c>
      <c r="B50" s="448"/>
      <c r="C50" s="221">
        <v>90</v>
      </c>
      <c r="D50" s="21">
        <v>44.52</v>
      </c>
      <c r="E50" s="32">
        <v>90</v>
      </c>
      <c r="F50" s="32">
        <v>0</v>
      </c>
      <c r="G50" s="32">
        <v>0</v>
      </c>
      <c r="H50" s="32">
        <v>0</v>
      </c>
      <c r="I50" s="221">
        <v>90</v>
      </c>
      <c r="J50" s="110">
        <f>SUM(I50/C50)*100</f>
        <v>100</v>
      </c>
      <c r="K50" s="380">
        <v>90</v>
      </c>
      <c r="L50" s="381">
        <v>90</v>
      </c>
    </row>
    <row r="51" spans="1:12" ht="36" customHeight="1" thickBot="1">
      <c r="A51" s="286" t="s">
        <v>325</v>
      </c>
      <c r="B51" s="287"/>
      <c r="C51" s="220">
        <v>140</v>
      </c>
      <c r="D51" s="22">
        <v>70.64</v>
      </c>
      <c r="E51" s="212">
        <v>140</v>
      </c>
      <c r="F51" s="212">
        <v>0</v>
      </c>
      <c r="G51" s="212">
        <v>0</v>
      </c>
      <c r="H51" s="212">
        <v>0</v>
      </c>
      <c r="I51" s="220">
        <v>140</v>
      </c>
      <c r="J51" s="111">
        <f>SUM(I51/C51)*100</f>
        <v>100</v>
      </c>
      <c r="K51" s="364">
        <v>140</v>
      </c>
      <c r="L51" s="368">
        <v>140</v>
      </c>
    </row>
    <row r="52" spans="1:10" ht="37.5" customHeight="1" thickBot="1">
      <c r="A52" s="98"/>
      <c r="B52" s="98"/>
      <c r="C52" s="24"/>
      <c r="D52" s="24"/>
      <c r="E52" s="24"/>
      <c r="F52" s="24"/>
      <c r="G52" s="24"/>
      <c r="H52" s="24"/>
      <c r="I52" s="24"/>
      <c r="J52" s="17"/>
    </row>
    <row r="53" spans="1:12" ht="30.75" customHeight="1" thickBot="1">
      <c r="A53" s="468" t="s">
        <v>455</v>
      </c>
      <c r="B53" s="316" t="s">
        <v>15</v>
      </c>
      <c r="C53" s="441" t="s">
        <v>461</v>
      </c>
      <c r="D53" s="438"/>
      <c r="E53" s="437" t="s">
        <v>453</v>
      </c>
      <c r="F53" s="426"/>
      <c r="G53" s="426"/>
      <c r="H53" s="426"/>
      <c r="I53" s="427"/>
      <c r="J53" s="435" t="s">
        <v>16</v>
      </c>
      <c r="K53" s="441" t="s">
        <v>0</v>
      </c>
      <c r="L53" s="438"/>
    </row>
    <row r="54" spans="1:12" ht="67.5" customHeight="1" thickBot="1">
      <c r="A54" s="468"/>
      <c r="B54" s="316"/>
      <c r="C54" s="306" t="s">
        <v>403</v>
      </c>
      <c r="D54" s="307" t="s">
        <v>402</v>
      </c>
      <c r="E54" s="38" t="s">
        <v>125</v>
      </c>
      <c r="F54" s="38" t="s">
        <v>132</v>
      </c>
      <c r="G54" s="38" t="s">
        <v>126</v>
      </c>
      <c r="H54" s="38" t="s">
        <v>131</v>
      </c>
      <c r="I54" s="306" t="s">
        <v>358</v>
      </c>
      <c r="J54" s="436"/>
      <c r="K54" s="376" t="s">
        <v>451</v>
      </c>
      <c r="L54" s="377" t="s">
        <v>452</v>
      </c>
    </row>
    <row r="55" spans="1:12" ht="11.25" customHeight="1" thickBot="1">
      <c r="A55" s="1">
        <v>1</v>
      </c>
      <c r="B55" s="1">
        <v>2</v>
      </c>
      <c r="C55" s="195">
        <v>3</v>
      </c>
      <c r="D55" s="1">
        <v>4</v>
      </c>
      <c r="E55" s="1">
        <v>5</v>
      </c>
      <c r="F55" s="1">
        <v>6</v>
      </c>
      <c r="G55" s="1">
        <v>7</v>
      </c>
      <c r="H55" s="1">
        <v>8</v>
      </c>
      <c r="I55" s="195">
        <v>9</v>
      </c>
      <c r="J55" s="1" t="s">
        <v>359</v>
      </c>
      <c r="K55" s="195">
        <v>11</v>
      </c>
      <c r="L55" s="195">
        <v>12</v>
      </c>
    </row>
    <row r="56" spans="11:12" ht="9.75" customHeight="1" thickBot="1">
      <c r="K56" s="196"/>
      <c r="L56" s="196"/>
    </row>
    <row r="57" spans="1:12" ht="15.75" thickBot="1">
      <c r="A57" s="467" t="s">
        <v>35</v>
      </c>
      <c r="B57" s="467"/>
      <c r="C57" s="199">
        <f aca="true" t="shared" si="11" ref="C57:I57">SUM(C59+C66+C116)</f>
        <v>2227100</v>
      </c>
      <c r="D57" s="199">
        <f t="shared" si="11"/>
        <v>1110801.68</v>
      </c>
      <c r="E57" s="333">
        <f t="shared" si="11"/>
        <v>2066450</v>
      </c>
      <c r="F57" s="333">
        <f t="shared" si="11"/>
        <v>93050</v>
      </c>
      <c r="G57" s="333">
        <f t="shared" si="11"/>
        <v>0</v>
      </c>
      <c r="H57" s="333">
        <f t="shared" si="11"/>
        <v>0</v>
      </c>
      <c r="I57" s="199">
        <f t="shared" si="11"/>
        <v>2159500</v>
      </c>
      <c r="J57" s="199">
        <f>SUM(I57/C57)*100</f>
        <v>96.96466256566836</v>
      </c>
      <c r="K57" s="374">
        <f>SUM(K59+K66+K116)</f>
        <v>2160000</v>
      </c>
      <c r="L57" s="374">
        <f>SUM(L59+L66+L116)</f>
        <v>2160000</v>
      </c>
    </row>
    <row r="58" spans="3:12" ht="10.5" customHeight="1" thickBot="1">
      <c r="C58" s="19"/>
      <c r="D58" s="19"/>
      <c r="E58" s="208"/>
      <c r="F58" s="208"/>
      <c r="G58" s="208"/>
      <c r="H58" s="208"/>
      <c r="I58" s="19"/>
      <c r="J58" s="19"/>
      <c r="K58" s="197"/>
      <c r="L58" s="197"/>
    </row>
    <row r="59" spans="1:13" ht="26.25" customHeight="1">
      <c r="A59" s="487" t="s">
        <v>454</v>
      </c>
      <c r="B59" s="488"/>
      <c r="C59" s="226">
        <f aca="true" t="shared" si="12" ref="C59:H59">SUM(C60+C61+C62+C63+C64)</f>
        <v>1072700</v>
      </c>
      <c r="D59" s="227">
        <f t="shared" si="12"/>
        <v>482160.06</v>
      </c>
      <c r="E59" s="228">
        <f t="shared" si="12"/>
        <v>1040350</v>
      </c>
      <c r="F59" s="228">
        <f t="shared" si="12"/>
        <v>0</v>
      </c>
      <c r="G59" s="228">
        <f t="shared" si="12"/>
        <v>0</v>
      </c>
      <c r="H59" s="228">
        <f t="shared" si="12"/>
        <v>0</v>
      </c>
      <c r="I59" s="226">
        <f>SUM(I60+I61+I62+I63+I64)</f>
        <v>1040350</v>
      </c>
      <c r="J59" s="226">
        <f aca="true" t="shared" si="13" ref="J59:J64">SUM(I59/C59)*100</f>
        <v>96.98424536217023</v>
      </c>
      <c r="K59" s="373">
        <f>SUM(K60+K61+K62+K63+K64)</f>
        <v>1040350</v>
      </c>
      <c r="L59" s="405">
        <f>SUM(L60+L61+L62+L63+L64)</f>
        <v>1040350</v>
      </c>
      <c r="M59" s="193"/>
    </row>
    <row r="60" spans="1:16" ht="23.25" customHeight="1">
      <c r="A60" s="447" t="s">
        <v>327</v>
      </c>
      <c r="B60" s="448"/>
      <c r="C60" s="200">
        <v>175000</v>
      </c>
      <c r="D60" s="110">
        <v>73571.99</v>
      </c>
      <c r="E60" s="206">
        <v>125000</v>
      </c>
      <c r="F60" s="206">
        <v>0</v>
      </c>
      <c r="G60" s="206">
        <v>0</v>
      </c>
      <c r="H60" s="206">
        <v>0</v>
      </c>
      <c r="I60" s="200">
        <v>125000</v>
      </c>
      <c r="J60" s="110">
        <f t="shared" si="13"/>
        <v>71.42857142857143</v>
      </c>
      <c r="K60" s="366">
        <v>125000</v>
      </c>
      <c r="L60" s="367">
        <v>125000</v>
      </c>
      <c r="M60" s="96"/>
      <c r="N60" s="96"/>
      <c r="O60" s="96"/>
      <c r="P60" s="96"/>
    </row>
    <row r="61" spans="1:12" ht="24" customHeight="1">
      <c r="A61" s="453" t="s">
        <v>63</v>
      </c>
      <c r="B61" s="454"/>
      <c r="C61" s="200">
        <v>22000</v>
      </c>
      <c r="D61" s="110">
        <v>10676.14</v>
      </c>
      <c r="E61" s="206">
        <v>20000</v>
      </c>
      <c r="F61" s="206">
        <v>0</v>
      </c>
      <c r="G61" s="206">
        <v>0</v>
      </c>
      <c r="H61" s="206">
        <v>0</v>
      </c>
      <c r="I61" s="200">
        <v>20000</v>
      </c>
      <c r="J61" s="110">
        <f t="shared" si="13"/>
        <v>90.9090909090909</v>
      </c>
      <c r="K61" s="366">
        <v>20000</v>
      </c>
      <c r="L61" s="367">
        <v>20000</v>
      </c>
    </row>
    <row r="62" spans="1:16" ht="23.25" customHeight="1">
      <c r="A62" s="453" t="s">
        <v>326</v>
      </c>
      <c r="B62" s="454"/>
      <c r="C62" s="200">
        <v>875000</v>
      </c>
      <c r="D62" s="110">
        <v>397878</v>
      </c>
      <c r="E62" s="206">
        <v>895000</v>
      </c>
      <c r="F62" s="206">
        <v>0</v>
      </c>
      <c r="G62" s="206">
        <v>0</v>
      </c>
      <c r="H62" s="206">
        <v>0</v>
      </c>
      <c r="I62" s="200">
        <v>895000</v>
      </c>
      <c r="J62" s="110">
        <f t="shared" si="13"/>
        <v>102.28571428571429</v>
      </c>
      <c r="K62" s="366">
        <v>895000</v>
      </c>
      <c r="L62" s="367">
        <v>895000</v>
      </c>
      <c r="M62" s="96"/>
      <c r="N62" s="96"/>
      <c r="O62" s="96"/>
      <c r="P62" s="96"/>
    </row>
    <row r="63" spans="1:12" ht="15" customHeight="1">
      <c r="A63" s="453" t="s">
        <v>61</v>
      </c>
      <c r="B63" s="454"/>
      <c r="C63" s="200">
        <v>200</v>
      </c>
      <c r="D63" s="110">
        <v>33.93</v>
      </c>
      <c r="E63" s="206">
        <v>100</v>
      </c>
      <c r="F63" s="206">
        <v>0</v>
      </c>
      <c r="G63" s="206">
        <v>0</v>
      </c>
      <c r="H63" s="206">
        <v>0</v>
      </c>
      <c r="I63" s="200">
        <v>100</v>
      </c>
      <c r="J63" s="110">
        <f t="shared" si="13"/>
        <v>50</v>
      </c>
      <c r="K63" s="366">
        <v>100</v>
      </c>
      <c r="L63" s="367">
        <v>100</v>
      </c>
    </row>
    <row r="64" spans="1:12" ht="15.75" thickBot="1">
      <c r="A64" s="485" t="s">
        <v>62</v>
      </c>
      <c r="B64" s="486"/>
      <c r="C64" s="201">
        <v>500</v>
      </c>
      <c r="D64" s="111">
        <v>0</v>
      </c>
      <c r="E64" s="207">
        <v>250</v>
      </c>
      <c r="F64" s="207">
        <v>0</v>
      </c>
      <c r="G64" s="207">
        <v>0</v>
      </c>
      <c r="H64" s="207">
        <v>0</v>
      </c>
      <c r="I64" s="201">
        <v>250</v>
      </c>
      <c r="J64" s="111">
        <f t="shared" si="13"/>
        <v>50</v>
      </c>
      <c r="K64" s="390">
        <v>250</v>
      </c>
      <c r="L64" s="391">
        <v>250</v>
      </c>
    </row>
    <row r="65" spans="1:12" ht="8.25" customHeight="1" thickBot="1">
      <c r="A65" s="19"/>
      <c r="B65" s="19"/>
      <c r="C65" s="37"/>
      <c r="D65" s="19"/>
      <c r="E65" s="208"/>
      <c r="F65" s="208"/>
      <c r="G65" s="208"/>
      <c r="H65" s="208"/>
      <c r="I65" s="37"/>
      <c r="J65" s="19"/>
      <c r="K65" s="197"/>
      <c r="L65" s="197"/>
    </row>
    <row r="66" spans="1:12" ht="27.75" customHeight="1" thickBot="1">
      <c r="A66" s="319" t="s">
        <v>36</v>
      </c>
      <c r="B66" s="320"/>
      <c r="C66" s="194">
        <f aca="true" t="shared" si="14" ref="C66:I66">SUM(C68+C71+C81+C90+C105+C110)</f>
        <v>1144400</v>
      </c>
      <c r="D66" s="309">
        <f t="shared" si="14"/>
        <v>622671.6199999999</v>
      </c>
      <c r="E66" s="229">
        <f t="shared" si="14"/>
        <v>1016100</v>
      </c>
      <c r="F66" s="229">
        <f t="shared" si="14"/>
        <v>93050</v>
      </c>
      <c r="G66" s="229">
        <f t="shared" si="14"/>
        <v>0</v>
      </c>
      <c r="H66" s="229">
        <f t="shared" si="14"/>
        <v>0</v>
      </c>
      <c r="I66" s="194">
        <f t="shared" si="14"/>
        <v>1109150</v>
      </c>
      <c r="J66" s="194">
        <f>SUM(I66/C66)*100</f>
        <v>96.91978329255505</v>
      </c>
      <c r="K66" s="369">
        <f>SUM(K68+K71+K81+K90+K105+K110)</f>
        <v>1109650</v>
      </c>
      <c r="L66" s="370">
        <f>SUM(L68+L71+L81+L90+L105+L110)</f>
        <v>1109650</v>
      </c>
    </row>
    <row r="67" spans="1:12" ht="8.25" customHeight="1" thickBot="1">
      <c r="A67" s="19"/>
      <c r="B67" s="19"/>
      <c r="C67" s="37"/>
      <c r="D67" s="19"/>
      <c r="E67" s="208"/>
      <c r="F67" s="208"/>
      <c r="G67" s="208"/>
      <c r="H67" s="208"/>
      <c r="I67" s="37"/>
      <c r="J67" s="19"/>
      <c r="K67" s="197"/>
      <c r="L67" s="197"/>
    </row>
    <row r="68" spans="1:12" ht="15">
      <c r="A68" s="442" t="s">
        <v>37</v>
      </c>
      <c r="B68" s="443"/>
      <c r="C68" s="171">
        <f aca="true" t="shared" si="15" ref="C68:I68">SUM(C69+C70)</f>
        <v>149600</v>
      </c>
      <c r="D68" s="308">
        <f t="shared" si="15"/>
        <v>75421.97</v>
      </c>
      <c r="E68" s="205">
        <f t="shared" si="15"/>
        <v>141500</v>
      </c>
      <c r="F68" s="205">
        <f t="shared" si="15"/>
        <v>0</v>
      </c>
      <c r="G68" s="205">
        <f t="shared" si="15"/>
        <v>0</v>
      </c>
      <c r="H68" s="205">
        <f t="shared" si="15"/>
        <v>0</v>
      </c>
      <c r="I68" s="171">
        <f t="shared" si="15"/>
        <v>141500</v>
      </c>
      <c r="J68" s="171">
        <f aca="true" t="shared" si="16" ref="J68:J73">SUM(I68/C68)*100</f>
        <v>94.5855614973262</v>
      </c>
      <c r="K68" s="363">
        <f>SUM(K69+K70)</f>
        <v>141500</v>
      </c>
      <c r="L68" s="365">
        <f>SUM(L69+L70)</f>
        <v>141500</v>
      </c>
    </row>
    <row r="69" spans="1:12" ht="15">
      <c r="A69" s="451" t="s">
        <v>64</v>
      </c>
      <c r="B69" s="452"/>
      <c r="C69" s="225">
        <v>142500</v>
      </c>
      <c r="D69" s="280">
        <v>72341.97</v>
      </c>
      <c r="E69" s="213">
        <v>135000</v>
      </c>
      <c r="F69" s="213">
        <v>0</v>
      </c>
      <c r="G69" s="213">
        <v>0</v>
      </c>
      <c r="H69" s="213">
        <v>0</v>
      </c>
      <c r="I69" s="225">
        <v>135000</v>
      </c>
      <c r="J69" s="110">
        <f t="shared" si="16"/>
        <v>94.73684210526315</v>
      </c>
      <c r="K69" s="406">
        <v>135000</v>
      </c>
      <c r="L69" s="407">
        <v>135000</v>
      </c>
    </row>
    <row r="70" spans="1:12" ht="15">
      <c r="A70" s="451" t="s">
        <v>65</v>
      </c>
      <c r="B70" s="452"/>
      <c r="C70" s="225">
        <v>7100</v>
      </c>
      <c r="D70" s="280">
        <v>3080</v>
      </c>
      <c r="E70" s="213">
        <v>6500</v>
      </c>
      <c r="F70" s="213">
        <v>0</v>
      </c>
      <c r="G70" s="213">
        <v>0</v>
      </c>
      <c r="H70" s="213">
        <v>0</v>
      </c>
      <c r="I70" s="225">
        <v>6500</v>
      </c>
      <c r="J70" s="110">
        <f t="shared" si="16"/>
        <v>91.54929577464789</v>
      </c>
      <c r="K70" s="406">
        <v>6500</v>
      </c>
      <c r="L70" s="407">
        <v>6500</v>
      </c>
    </row>
    <row r="71" spans="1:12" ht="15">
      <c r="A71" s="475" t="s">
        <v>38</v>
      </c>
      <c r="B71" s="476"/>
      <c r="C71" s="230">
        <f aca="true" t="shared" si="17" ref="C71:I71">SUM(C72+C73)</f>
        <v>555000</v>
      </c>
      <c r="D71" s="311">
        <f t="shared" si="17"/>
        <v>341864.98</v>
      </c>
      <c r="E71" s="231">
        <f>SUM(E72+E73)</f>
        <v>555000</v>
      </c>
      <c r="F71" s="231">
        <f t="shared" si="17"/>
        <v>0</v>
      </c>
      <c r="G71" s="231">
        <f t="shared" si="17"/>
        <v>0</v>
      </c>
      <c r="H71" s="231">
        <f t="shared" si="17"/>
        <v>0</v>
      </c>
      <c r="I71" s="230">
        <f t="shared" si="17"/>
        <v>555000</v>
      </c>
      <c r="J71" s="230">
        <f t="shared" si="16"/>
        <v>100</v>
      </c>
      <c r="K71" s="408">
        <f>SUM(K72+K73)</f>
        <v>555000</v>
      </c>
      <c r="L71" s="409">
        <f>SUM(L72+L73)</f>
        <v>555000</v>
      </c>
    </row>
    <row r="72" spans="1:12" ht="16.5" customHeight="1">
      <c r="A72" s="457" t="s">
        <v>323</v>
      </c>
      <c r="B72" s="444"/>
      <c r="C72" s="200">
        <v>385000</v>
      </c>
      <c r="D72" s="110">
        <v>190977.67</v>
      </c>
      <c r="E72" s="206">
        <v>385000</v>
      </c>
      <c r="F72" s="206">
        <v>0</v>
      </c>
      <c r="G72" s="206">
        <v>0</v>
      </c>
      <c r="H72" s="206">
        <v>0</v>
      </c>
      <c r="I72" s="200">
        <v>385000</v>
      </c>
      <c r="J72" s="110">
        <f t="shared" si="16"/>
        <v>100</v>
      </c>
      <c r="K72" s="366">
        <v>385000</v>
      </c>
      <c r="L72" s="367">
        <v>385000</v>
      </c>
    </row>
    <row r="73" spans="1:12" ht="15" customHeight="1" thickBot="1">
      <c r="A73" s="439" t="s">
        <v>364</v>
      </c>
      <c r="B73" s="440"/>
      <c r="C73" s="220">
        <v>170000</v>
      </c>
      <c r="D73" s="22">
        <v>150887.31</v>
      </c>
      <c r="E73" s="212">
        <v>170000</v>
      </c>
      <c r="F73" s="212">
        <v>0</v>
      </c>
      <c r="G73" s="212">
        <v>0</v>
      </c>
      <c r="H73" s="212">
        <v>0</v>
      </c>
      <c r="I73" s="220">
        <v>170000</v>
      </c>
      <c r="J73" s="111">
        <f t="shared" si="16"/>
        <v>100</v>
      </c>
      <c r="K73" s="364">
        <v>170000</v>
      </c>
      <c r="L73" s="368">
        <v>170000</v>
      </c>
    </row>
    <row r="74" spans="1:10" ht="24" customHeight="1">
      <c r="A74" s="4"/>
      <c r="B74" s="4"/>
      <c r="C74" s="24"/>
      <c r="D74" s="24"/>
      <c r="E74" s="24"/>
      <c r="F74" s="24"/>
      <c r="G74" s="24"/>
      <c r="H74" s="24"/>
      <c r="I74" s="24"/>
      <c r="J74" s="24"/>
    </row>
    <row r="75" spans="1:10" ht="24" customHeight="1">
      <c r="A75" s="4"/>
      <c r="B75" s="4"/>
      <c r="C75" s="24"/>
      <c r="D75" s="24"/>
      <c r="E75" s="24"/>
      <c r="F75" s="24"/>
      <c r="G75" s="24"/>
      <c r="H75" s="24"/>
      <c r="I75" s="24"/>
      <c r="J75" s="24"/>
    </row>
    <row r="76" spans="1:10" ht="18.75" customHeight="1" thickBo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2" ht="30" customHeight="1" thickBot="1">
      <c r="A77" s="468" t="s">
        <v>455</v>
      </c>
      <c r="B77" s="316" t="s">
        <v>15</v>
      </c>
      <c r="C77" s="441" t="s">
        <v>461</v>
      </c>
      <c r="D77" s="438"/>
      <c r="E77" s="437" t="s">
        <v>453</v>
      </c>
      <c r="F77" s="426"/>
      <c r="G77" s="426"/>
      <c r="H77" s="426"/>
      <c r="I77" s="427"/>
      <c r="J77" s="435" t="s">
        <v>16</v>
      </c>
      <c r="K77" s="441" t="s">
        <v>0</v>
      </c>
      <c r="L77" s="438"/>
    </row>
    <row r="78" spans="1:12" ht="66.75" customHeight="1" thickBot="1">
      <c r="A78" s="468"/>
      <c r="B78" s="316"/>
      <c r="C78" s="306" t="s">
        <v>403</v>
      </c>
      <c r="D78" s="307" t="s">
        <v>402</v>
      </c>
      <c r="E78" s="38" t="s">
        <v>125</v>
      </c>
      <c r="F78" s="38" t="s">
        <v>132</v>
      </c>
      <c r="G78" s="38" t="s">
        <v>126</v>
      </c>
      <c r="H78" s="38" t="s">
        <v>131</v>
      </c>
      <c r="I78" s="306" t="s">
        <v>358</v>
      </c>
      <c r="J78" s="436"/>
      <c r="K78" s="376" t="s">
        <v>451</v>
      </c>
      <c r="L78" s="377" t="s">
        <v>452</v>
      </c>
    </row>
    <row r="79" spans="1:12" s="8" customFormat="1" ht="11.25" customHeight="1" thickBot="1">
      <c r="A79" s="1">
        <v>1</v>
      </c>
      <c r="B79" s="1">
        <v>2</v>
      </c>
      <c r="C79" s="195">
        <v>3</v>
      </c>
      <c r="D79" s="1">
        <v>4</v>
      </c>
      <c r="E79" s="1">
        <v>5</v>
      </c>
      <c r="F79" s="1">
        <v>6</v>
      </c>
      <c r="G79" s="1">
        <v>7</v>
      </c>
      <c r="H79" s="1">
        <v>8</v>
      </c>
      <c r="I79" s="195">
        <v>9</v>
      </c>
      <c r="J79" s="1" t="s">
        <v>359</v>
      </c>
      <c r="K79" s="195">
        <v>11</v>
      </c>
      <c r="L79" s="195">
        <v>12</v>
      </c>
    </row>
    <row r="80" spans="1:12" s="18" customFormat="1" ht="8.25" customHeight="1" thickBot="1">
      <c r="A80" s="11"/>
      <c r="B80" s="11"/>
      <c r="C80" s="11"/>
      <c r="D80" s="11"/>
      <c r="E80" s="11"/>
      <c r="F80" s="11"/>
      <c r="G80" s="11"/>
      <c r="H80" s="11"/>
      <c r="I80" s="11"/>
      <c r="J80" s="7"/>
      <c r="K80" s="196"/>
      <c r="L80" s="5"/>
    </row>
    <row r="81" spans="1:12" ht="15">
      <c r="A81" s="445" t="s">
        <v>39</v>
      </c>
      <c r="B81" s="446"/>
      <c r="C81" s="171">
        <f aca="true" t="shared" si="18" ref="C81:I81">SUM(C82+C83+C84+C85+C86+C87+C88)</f>
        <v>177300</v>
      </c>
      <c r="D81" s="308">
        <f t="shared" si="18"/>
        <v>72021.45999999999</v>
      </c>
      <c r="E81" s="205">
        <f t="shared" si="18"/>
        <v>150300</v>
      </c>
      <c r="F81" s="205">
        <f t="shared" si="18"/>
        <v>0</v>
      </c>
      <c r="G81" s="205">
        <f t="shared" si="18"/>
        <v>0</v>
      </c>
      <c r="H81" s="205">
        <f t="shared" si="18"/>
        <v>0</v>
      </c>
      <c r="I81" s="171">
        <f t="shared" si="18"/>
        <v>150300</v>
      </c>
      <c r="J81" s="171">
        <f aca="true" t="shared" si="19" ref="J81:J87">SUM(I81/C81)*100</f>
        <v>84.77157360406092</v>
      </c>
      <c r="K81" s="363">
        <f>SUM(K82+K83+K84+K85+K86+K87+K88)</f>
        <v>150300</v>
      </c>
      <c r="L81" s="365">
        <f>SUM(L82+L83+L84+L85+L86+L87+L88)</f>
        <v>150300</v>
      </c>
    </row>
    <row r="82" spans="1:15" ht="15">
      <c r="A82" s="430" t="s">
        <v>40</v>
      </c>
      <c r="B82" s="431"/>
      <c r="C82" s="200">
        <v>3500</v>
      </c>
      <c r="D82" s="110">
        <v>0</v>
      </c>
      <c r="E82" s="206">
        <v>0</v>
      </c>
      <c r="F82" s="206">
        <v>0</v>
      </c>
      <c r="G82" s="206">
        <v>0</v>
      </c>
      <c r="H82" s="206">
        <v>0</v>
      </c>
      <c r="I82" s="200">
        <v>0</v>
      </c>
      <c r="J82" s="110">
        <f t="shared" si="19"/>
        <v>0</v>
      </c>
      <c r="K82" s="366">
        <v>0</v>
      </c>
      <c r="L82" s="367">
        <v>0</v>
      </c>
      <c r="M82" s="326"/>
      <c r="N82" s="326"/>
      <c r="O82" s="326"/>
    </row>
    <row r="83" spans="1:12" ht="15">
      <c r="A83" s="430" t="s">
        <v>41</v>
      </c>
      <c r="B83" s="431"/>
      <c r="C83" s="221">
        <v>35000</v>
      </c>
      <c r="D83" s="21">
        <v>3888.72</v>
      </c>
      <c r="E83" s="32">
        <v>15000</v>
      </c>
      <c r="F83" s="32">
        <v>0</v>
      </c>
      <c r="G83" s="32">
        <v>0</v>
      </c>
      <c r="H83" s="32">
        <v>0</v>
      </c>
      <c r="I83" s="221">
        <v>15000</v>
      </c>
      <c r="J83" s="110">
        <f t="shared" si="19"/>
        <v>42.857142857142854</v>
      </c>
      <c r="K83" s="380">
        <v>15000</v>
      </c>
      <c r="L83" s="381">
        <v>15000</v>
      </c>
    </row>
    <row r="84" spans="1:12" ht="15">
      <c r="A84" s="428" t="s">
        <v>42</v>
      </c>
      <c r="B84" s="429"/>
      <c r="C84" s="200">
        <v>19000</v>
      </c>
      <c r="D84" s="110">
        <v>9615</v>
      </c>
      <c r="E84" s="206">
        <v>19000</v>
      </c>
      <c r="F84" s="206">
        <v>0</v>
      </c>
      <c r="G84" s="206">
        <v>0</v>
      </c>
      <c r="H84" s="206">
        <v>0</v>
      </c>
      <c r="I84" s="200">
        <v>19000</v>
      </c>
      <c r="J84" s="110">
        <f t="shared" si="19"/>
        <v>100</v>
      </c>
      <c r="K84" s="366">
        <v>19000</v>
      </c>
      <c r="L84" s="367">
        <v>19000</v>
      </c>
    </row>
    <row r="85" spans="1:15" ht="16.5" customHeight="1">
      <c r="A85" s="428" t="s">
        <v>43</v>
      </c>
      <c r="B85" s="429"/>
      <c r="C85" s="200">
        <v>82000</v>
      </c>
      <c r="D85" s="110">
        <v>42665.01</v>
      </c>
      <c r="E85" s="206">
        <v>80000</v>
      </c>
      <c r="F85" s="206">
        <v>0</v>
      </c>
      <c r="G85" s="206">
        <v>0</v>
      </c>
      <c r="H85" s="206">
        <v>0</v>
      </c>
      <c r="I85" s="200">
        <v>80000</v>
      </c>
      <c r="J85" s="110">
        <f t="shared" si="19"/>
        <v>97.5609756097561</v>
      </c>
      <c r="K85" s="366">
        <v>80000</v>
      </c>
      <c r="L85" s="367">
        <v>80000</v>
      </c>
      <c r="M85" s="96"/>
      <c r="N85" s="96"/>
      <c r="O85" s="96"/>
    </row>
    <row r="86" spans="1:12" ht="24" customHeight="1">
      <c r="A86" s="382" t="s">
        <v>66</v>
      </c>
      <c r="B86" s="383"/>
      <c r="C86" s="200">
        <v>31500</v>
      </c>
      <c r="D86" s="110">
        <v>11849.94</v>
      </c>
      <c r="E86" s="206">
        <v>30000</v>
      </c>
      <c r="F86" s="206">
        <v>0</v>
      </c>
      <c r="G86" s="206">
        <v>0</v>
      </c>
      <c r="H86" s="206">
        <v>0</v>
      </c>
      <c r="I86" s="200">
        <v>30000</v>
      </c>
      <c r="J86" s="110">
        <f t="shared" si="19"/>
        <v>95.23809523809523</v>
      </c>
      <c r="K86" s="366">
        <v>30000</v>
      </c>
      <c r="L86" s="367">
        <v>30000</v>
      </c>
    </row>
    <row r="87" spans="1:12" ht="15" customHeight="1">
      <c r="A87" s="382" t="s">
        <v>136</v>
      </c>
      <c r="B87" s="383"/>
      <c r="C87" s="200">
        <v>300</v>
      </c>
      <c r="D87" s="110">
        <v>20</v>
      </c>
      <c r="E87" s="206">
        <v>300</v>
      </c>
      <c r="F87" s="206">
        <v>0</v>
      </c>
      <c r="G87" s="206">
        <v>0</v>
      </c>
      <c r="H87" s="206">
        <v>0</v>
      </c>
      <c r="I87" s="200">
        <v>300</v>
      </c>
      <c r="J87" s="110">
        <f t="shared" si="19"/>
        <v>100</v>
      </c>
      <c r="K87" s="366">
        <v>300</v>
      </c>
      <c r="L87" s="367">
        <v>300</v>
      </c>
    </row>
    <row r="88" spans="1:15" ht="15.75" thickBot="1">
      <c r="A88" s="384" t="s">
        <v>44</v>
      </c>
      <c r="B88" s="352"/>
      <c r="C88" s="201">
        <v>6000</v>
      </c>
      <c r="D88" s="111">
        <v>3982.79</v>
      </c>
      <c r="E88" s="207">
        <v>6000</v>
      </c>
      <c r="F88" s="207">
        <v>0</v>
      </c>
      <c r="G88" s="207">
        <v>0</v>
      </c>
      <c r="H88" s="207">
        <v>0</v>
      </c>
      <c r="I88" s="201">
        <v>6000</v>
      </c>
      <c r="J88" s="111">
        <f>SUM(I88/C88)*100</f>
        <v>100</v>
      </c>
      <c r="K88" s="390">
        <v>6000</v>
      </c>
      <c r="L88" s="391">
        <v>6000</v>
      </c>
      <c r="M88" s="96"/>
      <c r="N88" s="96"/>
      <c r="O88" s="96"/>
    </row>
    <row r="89" spans="3:12" ht="9.75" customHeight="1" thickBot="1">
      <c r="C89" s="37"/>
      <c r="D89" s="19"/>
      <c r="E89" s="208"/>
      <c r="F89" s="208"/>
      <c r="G89" s="208"/>
      <c r="H89" s="208"/>
      <c r="I89" s="37"/>
      <c r="J89" s="19"/>
      <c r="K89" s="197"/>
      <c r="L89" s="197"/>
    </row>
    <row r="90" spans="1:12" ht="24.75" customHeight="1">
      <c r="A90" s="489" t="s">
        <v>133</v>
      </c>
      <c r="B90" s="490"/>
      <c r="C90" s="171">
        <f aca="true" t="shared" si="20" ref="C90:I90">SUM(C91+C92+C93+C94+C95+C96+C97+C98)</f>
        <v>239200</v>
      </c>
      <c r="D90" s="308">
        <f t="shared" si="20"/>
        <v>121748.59000000001</v>
      </c>
      <c r="E90" s="205">
        <f t="shared" si="20"/>
        <v>146000</v>
      </c>
      <c r="F90" s="205">
        <f t="shared" si="20"/>
        <v>93050</v>
      </c>
      <c r="G90" s="205">
        <f t="shared" si="20"/>
        <v>0</v>
      </c>
      <c r="H90" s="205">
        <f t="shared" si="20"/>
        <v>0</v>
      </c>
      <c r="I90" s="171">
        <f t="shared" si="20"/>
        <v>239050</v>
      </c>
      <c r="J90" s="171">
        <f>SUM(I90/C90)*100</f>
        <v>99.93729096989966</v>
      </c>
      <c r="K90" s="363">
        <f>SUM(K91+K92+K93+K94+K95+K96+K97+K98)</f>
        <v>239550</v>
      </c>
      <c r="L90" s="365">
        <f>SUM(L91+L92+L93+L94+L95+L96+L97+L98)</f>
        <v>239550</v>
      </c>
    </row>
    <row r="91" spans="1:12" ht="15.75" customHeight="1">
      <c r="A91" s="433" t="s">
        <v>67</v>
      </c>
      <c r="B91" s="434"/>
      <c r="C91" s="221">
        <v>2000</v>
      </c>
      <c r="D91" s="21">
        <v>688.7</v>
      </c>
      <c r="E91" s="32">
        <v>1500</v>
      </c>
      <c r="F91" s="32">
        <v>0</v>
      </c>
      <c r="G91" s="32">
        <v>0</v>
      </c>
      <c r="H91" s="32">
        <v>0</v>
      </c>
      <c r="I91" s="221">
        <v>1500</v>
      </c>
      <c r="J91" s="110">
        <f>SUM(I91/C91)*100</f>
        <v>75</v>
      </c>
      <c r="K91" s="380">
        <v>2000</v>
      </c>
      <c r="L91" s="381">
        <v>2000</v>
      </c>
    </row>
    <row r="92" spans="1:12" ht="15" customHeight="1">
      <c r="A92" s="433" t="s">
        <v>68</v>
      </c>
      <c r="B92" s="434"/>
      <c r="C92" s="221">
        <v>25000</v>
      </c>
      <c r="D92" s="21">
        <v>13419</v>
      </c>
      <c r="E92" s="32">
        <v>25000</v>
      </c>
      <c r="F92" s="32">
        <v>0</v>
      </c>
      <c r="G92" s="32">
        <v>0</v>
      </c>
      <c r="H92" s="32">
        <v>0</v>
      </c>
      <c r="I92" s="221">
        <v>25000</v>
      </c>
      <c r="J92" s="110">
        <f aca="true" t="shared" si="21" ref="J92:J98">SUM(I92/C92)*100</f>
        <v>100</v>
      </c>
      <c r="K92" s="380">
        <v>25000</v>
      </c>
      <c r="L92" s="381">
        <v>25000</v>
      </c>
    </row>
    <row r="93" spans="1:12" ht="15" customHeight="1">
      <c r="A93" s="433" t="s">
        <v>404</v>
      </c>
      <c r="B93" s="434"/>
      <c r="C93" s="221">
        <v>31500</v>
      </c>
      <c r="D93" s="21">
        <v>16918.62</v>
      </c>
      <c r="E93" s="32">
        <v>31500</v>
      </c>
      <c r="F93" s="32">
        <v>0</v>
      </c>
      <c r="G93" s="32">
        <v>0</v>
      </c>
      <c r="H93" s="32">
        <v>0</v>
      </c>
      <c r="I93" s="221">
        <v>31500</v>
      </c>
      <c r="J93" s="110">
        <f t="shared" si="21"/>
        <v>100</v>
      </c>
      <c r="K93" s="380">
        <v>31500</v>
      </c>
      <c r="L93" s="381">
        <v>31500</v>
      </c>
    </row>
    <row r="94" spans="1:12" ht="17.25" customHeight="1">
      <c r="A94" s="430" t="s">
        <v>69</v>
      </c>
      <c r="B94" s="431"/>
      <c r="C94" s="221">
        <v>88000</v>
      </c>
      <c r="D94" s="21">
        <v>43485.93</v>
      </c>
      <c r="E94" s="32">
        <v>88000</v>
      </c>
      <c r="F94" s="32">
        <v>0</v>
      </c>
      <c r="G94" s="32">
        <v>0</v>
      </c>
      <c r="H94" s="32">
        <v>0</v>
      </c>
      <c r="I94" s="221">
        <v>88000</v>
      </c>
      <c r="J94" s="110">
        <f t="shared" si="21"/>
        <v>100</v>
      </c>
      <c r="K94" s="380">
        <v>88000</v>
      </c>
      <c r="L94" s="381">
        <v>88000</v>
      </c>
    </row>
    <row r="95" spans="1:12" ht="24" customHeight="1">
      <c r="A95" s="433" t="s">
        <v>137</v>
      </c>
      <c r="B95" s="434"/>
      <c r="C95" s="221">
        <v>80650</v>
      </c>
      <c r="D95" s="21">
        <v>41163.57</v>
      </c>
      <c r="E95" s="32">
        <v>0</v>
      </c>
      <c r="F95" s="32">
        <v>81000</v>
      </c>
      <c r="G95" s="32">
        <v>0</v>
      </c>
      <c r="H95" s="32">
        <v>0</v>
      </c>
      <c r="I95" s="221">
        <v>81000</v>
      </c>
      <c r="J95" s="110">
        <f t="shared" si="21"/>
        <v>100.4339739615623</v>
      </c>
      <c r="K95" s="380">
        <v>81000</v>
      </c>
      <c r="L95" s="381">
        <v>81000</v>
      </c>
    </row>
    <row r="96" spans="1:12" ht="36.75" customHeight="1">
      <c r="A96" s="382" t="s">
        <v>138</v>
      </c>
      <c r="B96" s="383"/>
      <c r="C96" s="221">
        <v>4750</v>
      </c>
      <c r="D96" s="21">
        <v>2364.36</v>
      </c>
      <c r="E96" s="32">
        <v>0</v>
      </c>
      <c r="F96" s="32">
        <v>4750</v>
      </c>
      <c r="G96" s="32">
        <v>0</v>
      </c>
      <c r="H96" s="32">
        <v>0</v>
      </c>
      <c r="I96" s="221">
        <v>4750</v>
      </c>
      <c r="J96" s="110">
        <f t="shared" si="21"/>
        <v>100</v>
      </c>
      <c r="K96" s="380">
        <v>4750</v>
      </c>
      <c r="L96" s="381">
        <v>4750</v>
      </c>
    </row>
    <row r="97" spans="1:12" ht="26.25" customHeight="1">
      <c r="A97" s="382" t="s">
        <v>139</v>
      </c>
      <c r="B97" s="383"/>
      <c r="C97" s="221">
        <v>4000</v>
      </c>
      <c r="D97" s="21">
        <v>2801.89</v>
      </c>
      <c r="E97" s="32">
        <v>0</v>
      </c>
      <c r="F97" s="32">
        <v>4000</v>
      </c>
      <c r="G97" s="32">
        <v>0</v>
      </c>
      <c r="H97" s="32">
        <v>0</v>
      </c>
      <c r="I97" s="221">
        <v>4000</v>
      </c>
      <c r="J97" s="110">
        <f t="shared" si="21"/>
        <v>100</v>
      </c>
      <c r="K97" s="380">
        <v>4000</v>
      </c>
      <c r="L97" s="381">
        <v>4000</v>
      </c>
    </row>
    <row r="98" spans="1:12" ht="26.25" customHeight="1" thickBot="1">
      <c r="A98" s="473" t="s">
        <v>328</v>
      </c>
      <c r="B98" s="474"/>
      <c r="C98" s="220">
        <v>3300</v>
      </c>
      <c r="D98" s="22">
        <v>906.52</v>
      </c>
      <c r="E98" s="212">
        <v>0</v>
      </c>
      <c r="F98" s="212">
        <v>3300</v>
      </c>
      <c r="G98" s="212">
        <v>0</v>
      </c>
      <c r="H98" s="212">
        <v>0</v>
      </c>
      <c r="I98" s="220">
        <v>3300</v>
      </c>
      <c r="J98" s="111">
        <f t="shared" si="21"/>
        <v>100</v>
      </c>
      <c r="K98" s="364">
        <v>3300</v>
      </c>
      <c r="L98" s="368">
        <v>3300</v>
      </c>
    </row>
    <row r="99" spans="1:10" ht="26.25" customHeight="1">
      <c r="A99" s="10"/>
      <c r="B99" s="10"/>
      <c r="C99" s="24"/>
      <c r="D99" s="24"/>
      <c r="E99" s="24"/>
      <c r="F99" s="24"/>
      <c r="G99" s="24"/>
      <c r="H99" s="24"/>
      <c r="I99" s="24"/>
      <c r="J99" s="17"/>
    </row>
    <row r="100" spans="1:10" ht="26.25" customHeight="1" thickBot="1">
      <c r="A100" s="10"/>
      <c r="B100" s="10"/>
      <c r="C100" s="24"/>
      <c r="D100" s="24"/>
      <c r="E100" s="24"/>
      <c r="F100" s="24"/>
      <c r="G100" s="24"/>
      <c r="H100" s="24"/>
      <c r="I100" s="24"/>
      <c r="J100" s="24"/>
    </row>
    <row r="101" spans="1:12" ht="30.75" customHeight="1" thickBot="1">
      <c r="A101" s="468" t="s">
        <v>455</v>
      </c>
      <c r="B101" s="316" t="s">
        <v>15</v>
      </c>
      <c r="C101" s="441" t="s">
        <v>461</v>
      </c>
      <c r="D101" s="438"/>
      <c r="E101" s="437" t="s">
        <v>453</v>
      </c>
      <c r="F101" s="426"/>
      <c r="G101" s="426"/>
      <c r="H101" s="426"/>
      <c r="I101" s="427"/>
      <c r="J101" s="435" t="s">
        <v>16</v>
      </c>
      <c r="K101" s="441" t="s">
        <v>0</v>
      </c>
      <c r="L101" s="438"/>
    </row>
    <row r="102" spans="1:12" ht="69.75" customHeight="1" thickBot="1">
      <c r="A102" s="468"/>
      <c r="B102" s="316"/>
      <c r="C102" s="306" t="s">
        <v>403</v>
      </c>
      <c r="D102" s="307" t="s">
        <v>402</v>
      </c>
      <c r="E102" s="38" t="s">
        <v>125</v>
      </c>
      <c r="F102" s="38" t="s">
        <v>132</v>
      </c>
      <c r="G102" s="38" t="s">
        <v>126</v>
      </c>
      <c r="H102" s="38" t="s">
        <v>131</v>
      </c>
      <c r="I102" s="306" t="s">
        <v>358</v>
      </c>
      <c r="J102" s="436"/>
      <c r="K102" s="376" t="s">
        <v>451</v>
      </c>
      <c r="L102" s="377" t="s">
        <v>452</v>
      </c>
    </row>
    <row r="103" spans="1:12" ht="11.25" customHeight="1" thickBot="1">
      <c r="A103" s="1">
        <v>1</v>
      </c>
      <c r="B103" s="1">
        <v>2</v>
      </c>
      <c r="C103" s="195">
        <v>3</v>
      </c>
      <c r="D103" s="1">
        <v>4</v>
      </c>
      <c r="E103" s="1">
        <v>5</v>
      </c>
      <c r="F103" s="1">
        <v>6</v>
      </c>
      <c r="G103" s="1">
        <v>7</v>
      </c>
      <c r="H103" s="1">
        <v>8</v>
      </c>
      <c r="I103" s="195">
        <v>9</v>
      </c>
      <c r="J103" s="1" t="s">
        <v>359</v>
      </c>
      <c r="K103" s="195">
        <v>11</v>
      </c>
      <c r="L103" s="195">
        <v>12</v>
      </c>
    </row>
    <row r="104" spans="1:12" ht="8.25" customHeight="1" thickBot="1">
      <c r="A104" s="10"/>
      <c r="B104" s="10"/>
      <c r="C104" s="6"/>
      <c r="D104" s="6"/>
      <c r="E104" s="6"/>
      <c r="F104" s="6"/>
      <c r="G104" s="6"/>
      <c r="H104" s="6"/>
      <c r="I104" s="6"/>
      <c r="J104" s="6"/>
      <c r="K104" s="410"/>
      <c r="L104" s="196"/>
    </row>
    <row r="105" spans="1:13" ht="15" customHeight="1">
      <c r="A105" s="442" t="s">
        <v>45</v>
      </c>
      <c r="B105" s="443"/>
      <c r="C105" s="232">
        <f aca="true" t="shared" si="22" ref="C105:I105">SUM(C106+C107+C108)</f>
        <v>12550</v>
      </c>
      <c r="D105" s="170">
        <f t="shared" si="22"/>
        <v>6310</v>
      </c>
      <c r="E105" s="216">
        <f t="shared" si="22"/>
        <v>12550</v>
      </c>
      <c r="F105" s="216">
        <f t="shared" si="22"/>
        <v>0</v>
      </c>
      <c r="G105" s="216">
        <f t="shared" si="22"/>
        <v>0</v>
      </c>
      <c r="H105" s="216">
        <f t="shared" si="22"/>
        <v>0</v>
      </c>
      <c r="I105" s="232">
        <f t="shared" si="22"/>
        <v>12550</v>
      </c>
      <c r="J105" s="171">
        <f>SUM(I105/C105)*100</f>
        <v>100</v>
      </c>
      <c r="K105" s="33">
        <f>SUM(K106+K107+K108)</f>
        <v>12550</v>
      </c>
      <c r="L105" s="379">
        <f>SUM(L106+L107+L108)</f>
        <v>12550</v>
      </c>
      <c r="M105" s="193"/>
    </row>
    <row r="106" spans="1:13" ht="15" customHeight="1">
      <c r="A106" s="447" t="s">
        <v>70</v>
      </c>
      <c r="B106" s="448"/>
      <c r="C106" s="221">
        <v>8500</v>
      </c>
      <c r="D106" s="21">
        <v>4420</v>
      </c>
      <c r="E106" s="32">
        <v>8500</v>
      </c>
      <c r="F106" s="32">
        <v>0</v>
      </c>
      <c r="G106" s="32">
        <v>0</v>
      </c>
      <c r="H106" s="32">
        <v>0</v>
      </c>
      <c r="I106" s="221">
        <v>8500</v>
      </c>
      <c r="J106" s="110">
        <f>SUM(I106/C106)*100</f>
        <v>100</v>
      </c>
      <c r="K106" s="380">
        <v>8500</v>
      </c>
      <c r="L106" s="381">
        <v>8500</v>
      </c>
      <c r="M106" s="193"/>
    </row>
    <row r="107" spans="1:13" ht="15" customHeight="1">
      <c r="A107" s="447" t="s">
        <v>71</v>
      </c>
      <c r="B107" s="448"/>
      <c r="C107" s="221">
        <v>2400</v>
      </c>
      <c r="D107" s="21">
        <v>1200</v>
      </c>
      <c r="E107" s="32">
        <v>2400</v>
      </c>
      <c r="F107" s="32">
        <v>0</v>
      </c>
      <c r="G107" s="32">
        <v>0</v>
      </c>
      <c r="H107" s="32">
        <v>0</v>
      </c>
      <c r="I107" s="221">
        <v>2400</v>
      </c>
      <c r="J107" s="110">
        <f>SUM(I107/C107)*100</f>
        <v>100</v>
      </c>
      <c r="K107" s="380">
        <v>2400</v>
      </c>
      <c r="L107" s="381">
        <v>2400</v>
      </c>
      <c r="M107" s="193"/>
    </row>
    <row r="108" spans="1:12" ht="15" customHeight="1" thickBot="1">
      <c r="A108" s="286" t="s">
        <v>72</v>
      </c>
      <c r="B108" s="287"/>
      <c r="C108" s="220">
        <v>1650</v>
      </c>
      <c r="D108" s="22">
        <v>690</v>
      </c>
      <c r="E108" s="212">
        <v>1650</v>
      </c>
      <c r="F108" s="212">
        <v>0</v>
      </c>
      <c r="G108" s="212">
        <v>0</v>
      </c>
      <c r="H108" s="212">
        <v>0</v>
      </c>
      <c r="I108" s="220">
        <v>1650</v>
      </c>
      <c r="J108" s="111">
        <f>SUM(I108/C108)*100</f>
        <v>100</v>
      </c>
      <c r="K108" s="364">
        <v>1650</v>
      </c>
      <c r="L108" s="368">
        <v>1650</v>
      </c>
    </row>
    <row r="109" spans="1:12" ht="7.5" customHeight="1" thickBot="1">
      <c r="A109" s="19"/>
      <c r="B109" s="19"/>
      <c r="C109" s="233"/>
      <c r="D109" s="23"/>
      <c r="E109" s="214"/>
      <c r="F109" s="214"/>
      <c r="G109" s="214"/>
      <c r="H109" s="214"/>
      <c r="I109" s="233"/>
      <c r="J109" s="19"/>
      <c r="K109" s="378"/>
      <c r="L109" s="378"/>
    </row>
    <row r="110" spans="1:14" ht="15.75" customHeight="1">
      <c r="A110" s="442" t="s">
        <v>46</v>
      </c>
      <c r="B110" s="443"/>
      <c r="C110" s="232">
        <f>SUM(C111+C112+C113+C114)</f>
        <v>10750</v>
      </c>
      <c r="D110" s="232">
        <f aca="true" t="shared" si="23" ref="D110:I110">SUM(D111+D112+D113+D114)</f>
        <v>5304.62</v>
      </c>
      <c r="E110" s="232">
        <f t="shared" si="23"/>
        <v>10750</v>
      </c>
      <c r="F110" s="232">
        <f t="shared" si="23"/>
        <v>0</v>
      </c>
      <c r="G110" s="232">
        <f t="shared" si="23"/>
        <v>0</v>
      </c>
      <c r="H110" s="232">
        <f t="shared" si="23"/>
        <v>0</v>
      </c>
      <c r="I110" s="232">
        <f t="shared" si="23"/>
        <v>10750</v>
      </c>
      <c r="J110" s="171">
        <f>SUM(I110/C110)*100</f>
        <v>100</v>
      </c>
      <c r="K110" s="33">
        <f>SUM(K111+K112+K113+K114)</f>
        <v>10750</v>
      </c>
      <c r="L110" s="379">
        <f>SUM(L111+L112+L113+L114)</f>
        <v>10750</v>
      </c>
      <c r="M110" s="193"/>
      <c r="N110" s="193"/>
    </row>
    <row r="111" spans="1:14" ht="15.75" customHeight="1">
      <c r="A111" s="447" t="s">
        <v>73</v>
      </c>
      <c r="B111" s="448"/>
      <c r="C111" s="221">
        <v>3000</v>
      </c>
      <c r="D111" s="21">
        <v>2922.48</v>
      </c>
      <c r="E111" s="32">
        <v>3000</v>
      </c>
      <c r="F111" s="32">
        <v>0</v>
      </c>
      <c r="G111" s="32">
        <v>0</v>
      </c>
      <c r="H111" s="32">
        <v>0</v>
      </c>
      <c r="I111" s="221">
        <v>3000</v>
      </c>
      <c r="J111" s="110">
        <f>SUM(I111/C111)*100</f>
        <v>100</v>
      </c>
      <c r="K111" s="380">
        <v>3000</v>
      </c>
      <c r="L111" s="381">
        <v>3000</v>
      </c>
      <c r="M111" s="193"/>
      <c r="N111" s="193"/>
    </row>
    <row r="112" spans="1:14" ht="15.75" customHeight="1">
      <c r="A112" s="447" t="s">
        <v>74</v>
      </c>
      <c r="B112" s="448"/>
      <c r="C112" s="221">
        <v>250</v>
      </c>
      <c r="D112" s="21">
        <v>114.71</v>
      </c>
      <c r="E112" s="32">
        <v>250</v>
      </c>
      <c r="F112" s="32">
        <v>0</v>
      </c>
      <c r="G112" s="32">
        <v>0</v>
      </c>
      <c r="H112" s="32">
        <v>0</v>
      </c>
      <c r="I112" s="221">
        <v>250</v>
      </c>
      <c r="J112" s="110">
        <f>SUM(I112/C112)*100</f>
        <v>100</v>
      </c>
      <c r="K112" s="380">
        <v>250</v>
      </c>
      <c r="L112" s="381">
        <v>250</v>
      </c>
      <c r="M112" s="193"/>
      <c r="N112" s="193"/>
    </row>
    <row r="113" spans="1:14" ht="15.75" customHeight="1">
      <c r="A113" s="447" t="s">
        <v>75</v>
      </c>
      <c r="B113" s="448"/>
      <c r="C113" s="221">
        <v>3800</v>
      </c>
      <c r="D113" s="21">
        <v>0</v>
      </c>
      <c r="E113" s="32">
        <v>3800</v>
      </c>
      <c r="F113" s="32">
        <v>0</v>
      </c>
      <c r="G113" s="32">
        <v>0</v>
      </c>
      <c r="H113" s="32">
        <v>0</v>
      </c>
      <c r="I113" s="221">
        <v>3800</v>
      </c>
      <c r="J113" s="110">
        <f>SUM(I113/C113)*100</f>
        <v>100</v>
      </c>
      <c r="K113" s="380">
        <v>3800</v>
      </c>
      <c r="L113" s="381">
        <v>3800</v>
      </c>
      <c r="M113" s="193"/>
      <c r="N113" s="193"/>
    </row>
    <row r="114" spans="1:14" ht="15.75" customHeight="1" thickBot="1">
      <c r="A114" s="439" t="s">
        <v>76</v>
      </c>
      <c r="B114" s="440"/>
      <c r="C114" s="220">
        <v>3700</v>
      </c>
      <c r="D114" s="22">
        <v>2267.43</v>
      </c>
      <c r="E114" s="212">
        <v>3700</v>
      </c>
      <c r="F114" s="212">
        <v>0</v>
      </c>
      <c r="G114" s="212">
        <v>0</v>
      </c>
      <c r="H114" s="212">
        <v>0</v>
      </c>
      <c r="I114" s="220">
        <v>3700</v>
      </c>
      <c r="J114" s="111">
        <f>SUM(I114/C114)*100</f>
        <v>100</v>
      </c>
      <c r="K114" s="364">
        <v>3700</v>
      </c>
      <c r="L114" s="368">
        <v>3700</v>
      </c>
      <c r="M114" s="193"/>
      <c r="N114" s="193"/>
    </row>
    <row r="115" spans="1:12" ht="11.25" customHeight="1" thickBot="1">
      <c r="A115" s="98"/>
      <c r="B115" s="98"/>
      <c r="C115" s="234"/>
      <c r="D115" s="24"/>
      <c r="E115" s="215"/>
      <c r="F115" s="215"/>
      <c r="G115" s="215"/>
      <c r="H115" s="215"/>
      <c r="I115" s="234"/>
      <c r="J115" s="99"/>
      <c r="K115" s="27"/>
      <c r="L115" s="27"/>
    </row>
    <row r="116" spans="1:12" ht="15.75" customHeight="1">
      <c r="A116" s="317" t="s">
        <v>77</v>
      </c>
      <c r="B116" s="318"/>
      <c r="C116" s="232">
        <f aca="true" t="shared" si="24" ref="C116:L116">SUM(C117)</f>
        <v>10000</v>
      </c>
      <c r="D116" s="170">
        <f t="shared" si="24"/>
        <v>5970</v>
      </c>
      <c r="E116" s="216">
        <f t="shared" si="24"/>
        <v>10000</v>
      </c>
      <c r="F116" s="216">
        <f t="shared" si="24"/>
        <v>0</v>
      </c>
      <c r="G116" s="216">
        <f t="shared" si="24"/>
        <v>0</v>
      </c>
      <c r="H116" s="216">
        <f t="shared" si="24"/>
        <v>0</v>
      </c>
      <c r="I116" s="232">
        <f t="shared" si="24"/>
        <v>10000</v>
      </c>
      <c r="J116" s="171">
        <f>SUM(I116/C116)*100</f>
        <v>100</v>
      </c>
      <c r="K116" s="33">
        <f t="shared" si="24"/>
        <v>10000</v>
      </c>
      <c r="L116" s="379">
        <f t="shared" si="24"/>
        <v>10000</v>
      </c>
    </row>
    <row r="117" spans="1:12" ht="15.75" customHeight="1" thickBot="1">
      <c r="A117" s="286" t="s">
        <v>78</v>
      </c>
      <c r="B117" s="287"/>
      <c r="C117" s="220">
        <v>10000</v>
      </c>
      <c r="D117" s="22">
        <v>5970</v>
      </c>
      <c r="E117" s="212">
        <v>10000</v>
      </c>
      <c r="F117" s="212">
        <v>0</v>
      </c>
      <c r="G117" s="212">
        <v>0</v>
      </c>
      <c r="H117" s="212">
        <v>0</v>
      </c>
      <c r="I117" s="220">
        <v>10000</v>
      </c>
      <c r="J117" s="111">
        <f>SUM(I117/C117)*100</f>
        <v>100</v>
      </c>
      <c r="K117" s="364">
        <v>10000</v>
      </c>
      <c r="L117" s="368">
        <v>10000</v>
      </c>
    </row>
    <row r="118" spans="1:12" ht="6" customHeight="1" thickBot="1">
      <c r="A118" s="98"/>
      <c r="B118" s="98"/>
      <c r="C118" s="234"/>
      <c r="D118" s="24"/>
      <c r="E118" s="215"/>
      <c r="F118" s="215"/>
      <c r="G118" s="215"/>
      <c r="H118" s="215"/>
      <c r="I118" s="234"/>
      <c r="J118" s="24"/>
      <c r="K118" s="27"/>
      <c r="L118" s="27"/>
    </row>
    <row r="119" spans="1:12" ht="29.25" customHeight="1" thickBot="1">
      <c r="A119" s="471" t="s">
        <v>88</v>
      </c>
      <c r="B119" s="472"/>
      <c r="C119" s="49">
        <f>SUM(C121+C131)</f>
        <v>403700</v>
      </c>
      <c r="D119" s="49">
        <f aca="true" t="shared" si="25" ref="D119:I119">SUM(D121+D131)</f>
        <v>144471.55</v>
      </c>
      <c r="E119" s="49">
        <f t="shared" si="25"/>
        <v>0</v>
      </c>
      <c r="F119" s="49">
        <f t="shared" si="25"/>
        <v>0</v>
      </c>
      <c r="G119" s="49">
        <f t="shared" si="25"/>
        <v>281000</v>
      </c>
      <c r="H119" s="49">
        <f t="shared" si="25"/>
        <v>70000</v>
      </c>
      <c r="I119" s="49">
        <f t="shared" si="25"/>
        <v>351000</v>
      </c>
      <c r="J119" s="199">
        <f>SUM(I119/C119)*100</f>
        <v>86.94575179588804</v>
      </c>
      <c r="K119" s="355">
        <f>SUM(K121+K131)</f>
        <v>300000</v>
      </c>
      <c r="L119" s="355">
        <f>SUM(L121+L131)</f>
        <v>325000</v>
      </c>
    </row>
    <row r="120" spans="1:12" ht="12.75" customHeight="1" thickBot="1">
      <c r="A120" s="98"/>
      <c r="B120" s="98"/>
      <c r="C120" s="234"/>
      <c r="D120" s="24"/>
      <c r="E120" s="215"/>
      <c r="F120" s="215"/>
      <c r="G120" s="215"/>
      <c r="H120" s="215"/>
      <c r="I120" s="234"/>
      <c r="J120" s="99"/>
      <c r="K120" s="27"/>
      <c r="L120" s="27"/>
    </row>
    <row r="121" spans="1:12" ht="24.75" customHeight="1">
      <c r="A121" s="455" t="s">
        <v>86</v>
      </c>
      <c r="B121" s="492"/>
      <c r="C121" s="232">
        <f aca="true" t="shared" si="26" ref="C121:L121">SUM(C122)</f>
        <v>98700</v>
      </c>
      <c r="D121" s="170">
        <f t="shared" si="26"/>
        <v>18750</v>
      </c>
      <c r="E121" s="216">
        <f t="shared" si="26"/>
        <v>0</v>
      </c>
      <c r="F121" s="216">
        <f t="shared" si="26"/>
        <v>0</v>
      </c>
      <c r="G121" s="216">
        <f t="shared" si="26"/>
        <v>0</v>
      </c>
      <c r="H121" s="216">
        <f t="shared" si="26"/>
        <v>70000</v>
      </c>
      <c r="I121" s="232">
        <f t="shared" si="26"/>
        <v>70000</v>
      </c>
      <c r="J121" s="171">
        <f>SUM(I121/C121)*100</f>
        <v>70.92198581560284</v>
      </c>
      <c r="K121" s="33">
        <f t="shared" si="26"/>
        <v>100000</v>
      </c>
      <c r="L121" s="379">
        <f t="shared" si="26"/>
        <v>100000</v>
      </c>
    </row>
    <row r="122" spans="1:19" ht="24" customHeight="1" thickBot="1">
      <c r="A122" s="286" t="s">
        <v>409</v>
      </c>
      <c r="B122" s="287"/>
      <c r="C122" s="220">
        <v>98700</v>
      </c>
      <c r="D122" s="22">
        <v>18750</v>
      </c>
      <c r="E122" s="212">
        <v>0</v>
      </c>
      <c r="F122" s="212">
        <v>0</v>
      </c>
      <c r="G122" s="212">
        <v>0</v>
      </c>
      <c r="H122" s="212">
        <v>70000</v>
      </c>
      <c r="I122" s="220">
        <v>70000</v>
      </c>
      <c r="J122" s="111">
        <f>SUM(I122/C122)*100</f>
        <v>70.92198581560284</v>
      </c>
      <c r="K122" s="364">
        <v>100000</v>
      </c>
      <c r="L122" s="368">
        <v>100000</v>
      </c>
      <c r="M122" s="493"/>
      <c r="N122" s="494"/>
      <c r="O122" s="494"/>
      <c r="P122" s="494"/>
      <c r="Q122" s="494"/>
      <c r="R122" s="494"/>
      <c r="S122" s="494"/>
    </row>
    <row r="123" spans="1:10" ht="15.75" customHeight="1">
      <c r="A123" s="9"/>
      <c r="B123" s="9"/>
      <c r="C123" s="4"/>
      <c r="D123" s="4"/>
      <c r="E123" s="4"/>
      <c r="F123" s="4"/>
      <c r="G123" s="4"/>
      <c r="H123" s="4" t="s">
        <v>122</v>
      </c>
      <c r="I123" s="4"/>
      <c r="J123" s="4"/>
    </row>
    <row r="124" spans="1:10" ht="26.25" customHeight="1">
      <c r="A124" s="9"/>
      <c r="B124" s="9"/>
      <c r="C124" s="4"/>
      <c r="D124" s="4"/>
      <c r="E124" s="4"/>
      <c r="F124" s="4"/>
      <c r="G124" s="4"/>
      <c r="H124" s="4"/>
      <c r="I124" s="4"/>
      <c r="J124" s="4"/>
    </row>
    <row r="125" spans="1:10" ht="26.25" customHeight="1">
      <c r="A125" s="9"/>
      <c r="B125" s="9"/>
      <c r="C125" s="4"/>
      <c r="D125" s="4"/>
      <c r="E125" s="4"/>
      <c r="F125" s="4"/>
      <c r="G125" s="4"/>
      <c r="H125" s="4"/>
      <c r="I125" s="4"/>
      <c r="J125" s="4"/>
    </row>
    <row r="126" spans="1:10" ht="26.25" customHeight="1" thickBot="1">
      <c r="A126" s="9"/>
      <c r="B126" s="9"/>
      <c r="C126" s="4"/>
      <c r="D126" s="4"/>
      <c r="E126" s="4"/>
      <c r="F126" s="4"/>
      <c r="G126" s="4"/>
      <c r="H126" s="4"/>
      <c r="I126" s="4"/>
      <c r="J126" s="4"/>
    </row>
    <row r="127" spans="1:12" ht="30.75" customHeight="1" thickBot="1">
      <c r="A127" s="468" t="s">
        <v>455</v>
      </c>
      <c r="B127" s="316" t="s">
        <v>15</v>
      </c>
      <c r="C127" s="441" t="s">
        <v>461</v>
      </c>
      <c r="D127" s="438"/>
      <c r="E127" s="437" t="s">
        <v>453</v>
      </c>
      <c r="F127" s="426"/>
      <c r="G127" s="426"/>
      <c r="H127" s="426"/>
      <c r="I127" s="427"/>
      <c r="J127" s="435" t="s">
        <v>16</v>
      </c>
      <c r="K127" s="441" t="s">
        <v>0</v>
      </c>
      <c r="L127" s="438"/>
    </row>
    <row r="128" spans="1:12" ht="68.25" customHeight="1" thickBot="1">
      <c r="A128" s="468"/>
      <c r="B128" s="316"/>
      <c r="C128" s="306" t="s">
        <v>403</v>
      </c>
      <c r="D128" s="307" t="s">
        <v>402</v>
      </c>
      <c r="E128" s="38" t="s">
        <v>125</v>
      </c>
      <c r="F128" s="38" t="s">
        <v>132</v>
      </c>
      <c r="G128" s="38" t="s">
        <v>126</v>
      </c>
      <c r="H128" s="38" t="s">
        <v>131</v>
      </c>
      <c r="I128" s="306" t="s">
        <v>358</v>
      </c>
      <c r="J128" s="436"/>
      <c r="K128" s="376" t="s">
        <v>451</v>
      </c>
      <c r="L128" s="377" t="s">
        <v>452</v>
      </c>
    </row>
    <row r="129" spans="1:12" ht="12" customHeight="1" thickBot="1">
      <c r="A129" s="1">
        <v>1</v>
      </c>
      <c r="B129" s="1">
        <v>2</v>
      </c>
      <c r="C129" s="195">
        <v>3</v>
      </c>
      <c r="D129" s="1">
        <v>4</v>
      </c>
      <c r="E129" s="1">
        <v>5</v>
      </c>
      <c r="F129" s="1">
        <v>6</v>
      </c>
      <c r="G129" s="1">
        <v>7</v>
      </c>
      <c r="H129" s="1">
        <v>8</v>
      </c>
      <c r="I129" s="195">
        <v>9</v>
      </c>
      <c r="J129" s="1" t="s">
        <v>359</v>
      </c>
      <c r="K129" s="195">
        <v>11</v>
      </c>
      <c r="L129" s="195">
        <v>12</v>
      </c>
    </row>
    <row r="130" spans="1:12" ht="6" customHeight="1" thickBot="1">
      <c r="A130" s="9"/>
      <c r="B130" s="9"/>
      <c r="C130" s="4"/>
      <c r="D130" s="4"/>
      <c r="E130" s="4"/>
      <c r="F130" s="4"/>
      <c r="G130" s="4"/>
      <c r="H130" s="4"/>
      <c r="I130" s="4"/>
      <c r="J130" s="4"/>
      <c r="K130" s="410"/>
      <c r="L130" s="196"/>
    </row>
    <row r="131" spans="1:14" ht="24" customHeight="1">
      <c r="A131" s="497" t="s">
        <v>47</v>
      </c>
      <c r="B131" s="498"/>
      <c r="C131" s="232">
        <f>SUM(C133+D132)</f>
        <v>305000</v>
      </c>
      <c r="D131" s="232">
        <f>SUM(D133+E132)</f>
        <v>125721.55</v>
      </c>
      <c r="E131" s="232">
        <f>SUM(E133+F132)</f>
        <v>0</v>
      </c>
      <c r="F131" s="232">
        <f>SUM(F133+F132)</f>
        <v>0</v>
      </c>
      <c r="G131" s="232">
        <f>SUM(G133+G132)</f>
        <v>281000</v>
      </c>
      <c r="H131" s="232">
        <f>SUM(H133+H132)</f>
        <v>0</v>
      </c>
      <c r="I131" s="232">
        <f>SUM(I132+I133)</f>
        <v>281000</v>
      </c>
      <c r="J131" s="171">
        <f>SUM(I131/C131)*100</f>
        <v>92.1311475409836</v>
      </c>
      <c r="K131" s="33">
        <f>SUM(K132+K133)</f>
        <v>200000</v>
      </c>
      <c r="L131" s="379">
        <f>SUM(L132+L133)</f>
        <v>225000</v>
      </c>
      <c r="M131" s="193"/>
      <c r="N131" s="193"/>
    </row>
    <row r="132" spans="1:14" ht="25.5" customHeight="1">
      <c r="A132" s="447" t="s">
        <v>434</v>
      </c>
      <c r="B132" s="448"/>
      <c r="C132" s="221">
        <v>0</v>
      </c>
      <c r="D132" s="21">
        <v>0</v>
      </c>
      <c r="E132" s="32">
        <v>0</v>
      </c>
      <c r="F132" s="32">
        <v>0</v>
      </c>
      <c r="G132" s="32">
        <v>25000</v>
      </c>
      <c r="H132" s="32">
        <v>0</v>
      </c>
      <c r="I132" s="221">
        <v>25000</v>
      </c>
      <c r="J132" s="110">
        <v>0</v>
      </c>
      <c r="K132" s="380">
        <v>0</v>
      </c>
      <c r="L132" s="381">
        <v>25000</v>
      </c>
      <c r="M132" s="193"/>
      <c r="N132" s="193"/>
    </row>
    <row r="133" spans="1:17" ht="16.5" customHeight="1" thickBot="1">
      <c r="A133" s="288" t="s">
        <v>93</v>
      </c>
      <c r="B133" s="253"/>
      <c r="C133" s="271">
        <v>305000</v>
      </c>
      <c r="D133" s="336">
        <v>125721.55</v>
      </c>
      <c r="E133" s="248">
        <v>0</v>
      </c>
      <c r="F133" s="248">
        <v>0</v>
      </c>
      <c r="G133" s="248">
        <v>256000</v>
      </c>
      <c r="H133" s="248">
        <v>0</v>
      </c>
      <c r="I133" s="271">
        <v>256000</v>
      </c>
      <c r="J133" s="55">
        <f>SUM(I133/C133)*100</f>
        <v>83.93442622950819</v>
      </c>
      <c r="K133" s="411">
        <v>200000</v>
      </c>
      <c r="L133" s="412">
        <v>200000</v>
      </c>
      <c r="M133" s="327"/>
      <c r="N133" s="327"/>
      <c r="O133" s="327"/>
      <c r="P133" s="327"/>
      <c r="Q133" s="327"/>
    </row>
    <row r="134" spans="1:17" ht="18.75" customHeight="1" thickBot="1">
      <c r="A134" s="192" t="s">
        <v>48</v>
      </c>
      <c r="B134" s="128"/>
      <c r="C134" s="310">
        <f aca="true" t="shared" si="27" ref="C134:I134">SUM(C136+C139+C144)</f>
        <v>904000</v>
      </c>
      <c r="D134" s="310">
        <f t="shared" si="27"/>
        <v>334511.85000000003</v>
      </c>
      <c r="E134" s="337">
        <f t="shared" si="27"/>
        <v>0</v>
      </c>
      <c r="F134" s="337">
        <f t="shared" si="27"/>
        <v>0</v>
      </c>
      <c r="G134" s="425">
        <f t="shared" si="27"/>
        <v>1037200</v>
      </c>
      <c r="H134" s="337">
        <f t="shared" si="27"/>
        <v>155000</v>
      </c>
      <c r="I134" s="310">
        <f t="shared" si="27"/>
        <v>1192200</v>
      </c>
      <c r="J134" s="338">
        <f>SUM(I134/C134)*100</f>
        <v>131.88053097345133</v>
      </c>
      <c r="K134" s="369">
        <f>SUM(K136+K139+K144)</f>
        <v>960000</v>
      </c>
      <c r="L134" s="370">
        <f>SUM(L136+L139+L144)</f>
        <v>860000</v>
      </c>
      <c r="M134" s="96"/>
      <c r="N134" s="96"/>
      <c r="O134" s="96"/>
      <c r="P134" s="96"/>
      <c r="Q134" s="96"/>
    </row>
    <row r="135" spans="1:12" ht="9" customHeight="1" thickBot="1">
      <c r="A135" s="19"/>
      <c r="B135" s="19"/>
      <c r="C135" s="37"/>
      <c r="D135" s="19"/>
      <c r="E135" s="208"/>
      <c r="F135" s="208"/>
      <c r="G135" s="208"/>
      <c r="H135" s="208"/>
      <c r="I135" s="37"/>
      <c r="J135" s="19"/>
      <c r="K135" s="197"/>
      <c r="L135" s="197"/>
    </row>
    <row r="136" spans="1:12" ht="27" customHeight="1">
      <c r="A136" s="491" t="s">
        <v>360</v>
      </c>
      <c r="B136" s="456"/>
      <c r="C136" s="232">
        <f>SUM(C137)</f>
        <v>68700</v>
      </c>
      <c r="D136" s="33">
        <f aca="true" t="shared" si="28" ref="D136:J136">SUM(D137)</f>
        <v>68287.45</v>
      </c>
      <c r="E136" s="235">
        <f t="shared" si="28"/>
        <v>0</v>
      </c>
      <c r="F136" s="235">
        <f t="shared" si="28"/>
        <v>0</v>
      </c>
      <c r="G136" s="235">
        <f t="shared" si="28"/>
        <v>0</v>
      </c>
      <c r="H136" s="235">
        <f t="shared" si="28"/>
        <v>155000</v>
      </c>
      <c r="I136" s="232">
        <f t="shared" si="28"/>
        <v>155000</v>
      </c>
      <c r="J136" s="33">
        <f t="shared" si="28"/>
        <v>225.61863173216886</v>
      </c>
      <c r="K136" s="33">
        <f>SUM(K137)</f>
        <v>150000</v>
      </c>
      <c r="L136" s="379">
        <f>SUM(L137)</f>
        <v>150000</v>
      </c>
    </row>
    <row r="137" spans="1:18" ht="25.5" customHeight="1" thickBot="1">
      <c r="A137" s="256" t="s">
        <v>410</v>
      </c>
      <c r="B137" s="224"/>
      <c r="C137" s="161">
        <v>68700</v>
      </c>
      <c r="D137" s="185">
        <v>68287.45</v>
      </c>
      <c r="E137" s="218">
        <v>0</v>
      </c>
      <c r="F137" s="218">
        <v>0</v>
      </c>
      <c r="G137" s="218">
        <v>0</v>
      </c>
      <c r="H137" s="218">
        <v>155000</v>
      </c>
      <c r="I137" s="161">
        <v>155000</v>
      </c>
      <c r="J137" s="334">
        <f>SUM(I137/C137)*100</f>
        <v>225.61863173216886</v>
      </c>
      <c r="K137" s="28">
        <v>150000</v>
      </c>
      <c r="L137" s="388">
        <v>150000</v>
      </c>
      <c r="M137" s="264"/>
      <c r="N137" s="264"/>
      <c r="O137" s="264"/>
      <c r="P137" s="264"/>
      <c r="Q137" s="264"/>
      <c r="R137" s="264"/>
    </row>
    <row r="138" spans="1:12" ht="7.5" customHeight="1" thickBot="1">
      <c r="A138" s="100"/>
      <c r="B138" s="100"/>
      <c r="C138" s="237"/>
      <c r="D138" s="56"/>
      <c r="E138" s="217"/>
      <c r="F138" s="217"/>
      <c r="G138" s="217"/>
      <c r="H138" s="217"/>
      <c r="I138" s="237"/>
      <c r="J138" s="101"/>
      <c r="K138" s="413"/>
      <c r="L138" s="413"/>
    </row>
    <row r="139" spans="1:12" ht="25.5" customHeight="1" thickBot="1">
      <c r="A139" s="455" t="s">
        <v>361</v>
      </c>
      <c r="B139" s="456"/>
      <c r="C139" s="232">
        <f>SUM(C141+C140+C142)</f>
        <v>820800</v>
      </c>
      <c r="D139" s="232">
        <f aca="true" t="shared" si="29" ref="D139:I139">SUM(D141+D140+D142)</f>
        <v>266224.4</v>
      </c>
      <c r="E139" s="232">
        <f t="shared" si="29"/>
        <v>0</v>
      </c>
      <c r="F139" s="232">
        <f t="shared" si="29"/>
        <v>0</v>
      </c>
      <c r="G139" s="33">
        <f t="shared" si="29"/>
        <v>1022200</v>
      </c>
      <c r="H139" s="232">
        <f t="shared" si="29"/>
        <v>0</v>
      </c>
      <c r="I139" s="232">
        <f t="shared" si="29"/>
        <v>1022200</v>
      </c>
      <c r="J139" s="308">
        <f>SUM(I139/C139)*100</f>
        <v>124.53703703703705</v>
      </c>
      <c r="K139" s="33">
        <f>SUM(K141+K140+K142)</f>
        <v>800000</v>
      </c>
      <c r="L139" s="379">
        <f>SUM(L141+L140+L142)</f>
        <v>700000</v>
      </c>
    </row>
    <row r="140" spans="1:16" ht="15" customHeight="1">
      <c r="A140" s="469" t="s">
        <v>433</v>
      </c>
      <c r="B140" s="470"/>
      <c r="C140" s="160">
        <v>43000</v>
      </c>
      <c r="D140" s="162">
        <v>0</v>
      </c>
      <c r="E140" s="335">
        <v>0</v>
      </c>
      <c r="F140" s="335">
        <v>0</v>
      </c>
      <c r="G140" s="335">
        <v>100000</v>
      </c>
      <c r="H140" s="335">
        <v>0</v>
      </c>
      <c r="I140" s="160">
        <v>100000</v>
      </c>
      <c r="J140" s="375">
        <f>SUM(I140/C140)*100</f>
        <v>232.55813953488374</v>
      </c>
      <c r="K140" s="392">
        <v>0</v>
      </c>
      <c r="L140" s="417">
        <v>0</v>
      </c>
      <c r="M140" s="96"/>
      <c r="N140" s="96"/>
      <c r="O140" s="96"/>
      <c r="P140" s="96"/>
    </row>
    <row r="141" spans="1:16" ht="15.75" customHeight="1">
      <c r="A141" s="469" t="s">
        <v>91</v>
      </c>
      <c r="B141" s="470"/>
      <c r="C141" s="160">
        <v>696000</v>
      </c>
      <c r="D141" s="162">
        <v>194425.41</v>
      </c>
      <c r="E141" s="335">
        <v>0</v>
      </c>
      <c r="F141" s="335">
        <v>0</v>
      </c>
      <c r="G141" s="335">
        <v>619000</v>
      </c>
      <c r="H141" s="335">
        <v>0</v>
      </c>
      <c r="I141" s="160">
        <v>619000</v>
      </c>
      <c r="J141" s="20">
        <f>SUM(I141/C141)*100</f>
        <v>88.9367816091954</v>
      </c>
      <c r="K141" s="392">
        <v>500000</v>
      </c>
      <c r="L141" s="417">
        <v>500000</v>
      </c>
      <c r="M141" s="96"/>
      <c r="N141" s="96"/>
      <c r="O141" s="96"/>
      <c r="P141" s="96"/>
    </row>
    <row r="142" spans="1:16" ht="16.5" customHeight="1" thickBot="1">
      <c r="A142" s="256" t="s">
        <v>90</v>
      </c>
      <c r="B142" s="224"/>
      <c r="C142" s="161">
        <v>81800</v>
      </c>
      <c r="D142" s="185">
        <v>71798.99</v>
      </c>
      <c r="E142" s="218">
        <v>0</v>
      </c>
      <c r="F142" s="218">
        <v>0</v>
      </c>
      <c r="G142" s="218">
        <v>303200</v>
      </c>
      <c r="H142" s="218">
        <v>0</v>
      </c>
      <c r="I142" s="161">
        <v>303200</v>
      </c>
      <c r="J142" s="334">
        <f>SUM(I142/C142)*100</f>
        <v>370.6601466992665</v>
      </c>
      <c r="K142" s="28">
        <v>300000</v>
      </c>
      <c r="L142" s="388">
        <v>200000</v>
      </c>
      <c r="M142" s="96"/>
      <c r="N142" s="96"/>
      <c r="O142" s="96"/>
      <c r="P142" s="96"/>
    </row>
    <row r="143" spans="1:12" ht="9" customHeight="1" thickBot="1">
      <c r="A143" s="100"/>
      <c r="B143" s="100"/>
      <c r="C143" s="237"/>
      <c r="D143" s="56"/>
      <c r="E143" s="217"/>
      <c r="F143" s="217"/>
      <c r="G143" s="217"/>
      <c r="H143" s="217"/>
      <c r="I143" s="237"/>
      <c r="J143" s="101"/>
      <c r="K143" s="413"/>
      <c r="L143" s="413"/>
    </row>
    <row r="144" spans="1:12" ht="17.25" customHeight="1">
      <c r="A144" s="455" t="s">
        <v>87</v>
      </c>
      <c r="B144" s="456"/>
      <c r="C144" s="232">
        <f>SUM(C145)</f>
        <v>14500</v>
      </c>
      <c r="D144" s="33">
        <f aca="true" t="shared" si="30" ref="D144:J144">SUM(D145)</f>
        <v>0</v>
      </c>
      <c r="E144" s="235">
        <f t="shared" si="30"/>
        <v>0</v>
      </c>
      <c r="F144" s="235">
        <f t="shared" si="30"/>
        <v>0</v>
      </c>
      <c r="G144" s="235">
        <f>SUM(G145)</f>
        <v>15000</v>
      </c>
      <c r="H144" s="235">
        <f t="shared" si="30"/>
        <v>0</v>
      </c>
      <c r="I144" s="232">
        <f>SUM(I145)</f>
        <v>15000</v>
      </c>
      <c r="J144" s="33">
        <f t="shared" si="30"/>
        <v>103.44827586206897</v>
      </c>
      <c r="K144" s="33">
        <f>SUM(K145)</f>
        <v>10000</v>
      </c>
      <c r="L144" s="379">
        <f>SUM(L145)</f>
        <v>10000</v>
      </c>
    </row>
    <row r="145" spans="1:15" ht="17.25" customHeight="1" thickBot="1">
      <c r="A145" s="256" t="s">
        <v>92</v>
      </c>
      <c r="B145" s="224"/>
      <c r="C145" s="161">
        <v>14500</v>
      </c>
      <c r="D145" s="185">
        <v>0</v>
      </c>
      <c r="E145" s="218">
        <v>0</v>
      </c>
      <c r="F145" s="218">
        <v>0</v>
      </c>
      <c r="G145" s="218">
        <v>15000</v>
      </c>
      <c r="H145" s="218">
        <v>0</v>
      </c>
      <c r="I145" s="161">
        <v>15000</v>
      </c>
      <c r="J145" s="334">
        <f>SUM(I145/C145)*100</f>
        <v>103.44827586206897</v>
      </c>
      <c r="K145" s="28">
        <v>10000</v>
      </c>
      <c r="L145" s="388">
        <v>10000</v>
      </c>
      <c r="M145" s="96"/>
      <c r="N145" s="96"/>
      <c r="O145" s="96"/>
    </row>
    <row r="146" spans="1:12" ht="13.5" customHeight="1" thickBot="1">
      <c r="A146" s="100"/>
      <c r="B146" s="100"/>
      <c r="C146" s="237"/>
      <c r="D146" s="56"/>
      <c r="E146" s="217"/>
      <c r="F146" s="217"/>
      <c r="G146" s="217"/>
      <c r="H146" s="217"/>
      <c r="I146" s="237"/>
      <c r="J146" s="101"/>
      <c r="K146" s="413"/>
      <c r="L146" s="413"/>
    </row>
    <row r="147" spans="1:12" ht="18" customHeight="1" thickBot="1">
      <c r="A147" s="192" t="s">
        <v>79</v>
      </c>
      <c r="B147" s="128"/>
      <c r="C147" s="310">
        <f aca="true" t="shared" si="31" ref="C147:L147">SUM(C148)</f>
        <v>227000</v>
      </c>
      <c r="D147" s="310">
        <f t="shared" si="31"/>
        <v>81001.11</v>
      </c>
      <c r="E147" s="337">
        <f t="shared" si="31"/>
        <v>0</v>
      </c>
      <c r="F147" s="337">
        <f t="shared" si="31"/>
        <v>150000</v>
      </c>
      <c r="G147" s="337">
        <f t="shared" si="31"/>
        <v>0</v>
      </c>
      <c r="H147" s="337">
        <f t="shared" si="31"/>
        <v>0</v>
      </c>
      <c r="I147" s="310">
        <f t="shared" si="31"/>
        <v>150000</v>
      </c>
      <c r="J147" s="310">
        <f>SUM(I147/C147)*100</f>
        <v>66.07929515418502</v>
      </c>
      <c r="K147" s="369">
        <f t="shared" si="31"/>
        <v>150000</v>
      </c>
      <c r="L147" s="370">
        <f t="shared" si="31"/>
        <v>150000</v>
      </c>
    </row>
    <row r="148" spans="1:15" ht="15.75" customHeight="1" thickBot="1">
      <c r="A148" s="254" t="s">
        <v>134</v>
      </c>
      <c r="B148" s="255"/>
      <c r="C148" s="339">
        <v>227000</v>
      </c>
      <c r="D148" s="340">
        <v>81001.11</v>
      </c>
      <c r="E148" s="341">
        <v>0</v>
      </c>
      <c r="F148" s="341">
        <v>150000</v>
      </c>
      <c r="G148" s="341">
        <v>0</v>
      </c>
      <c r="H148" s="341">
        <v>0</v>
      </c>
      <c r="I148" s="339">
        <v>150000</v>
      </c>
      <c r="J148" s="342">
        <f>SUM(I148/C148)*100</f>
        <v>66.07929515418502</v>
      </c>
      <c r="K148" s="418">
        <v>150000</v>
      </c>
      <c r="L148" s="419">
        <v>150000</v>
      </c>
      <c r="M148" s="328"/>
      <c r="N148" s="328"/>
      <c r="O148" s="328"/>
    </row>
    <row r="149" ht="36" customHeight="1"/>
    <row r="150" ht="19.5" customHeight="1"/>
    <row r="151" ht="47.25" customHeight="1"/>
    <row r="152" ht="13.5" customHeight="1"/>
    <row r="153" ht="12" customHeight="1"/>
    <row r="154" ht="21.75" customHeight="1"/>
    <row r="155" ht="24" customHeight="1"/>
    <row r="156" ht="24.75" customHeight="1"/>
    <row r="157" spans="14:15" ht="25.5" customHeight="1">
      <c r="N157" s="2"/>
      <c r="O157" s="2"/>
    </row>
    <row r="158" ht="21.75" customHeight="1"/>
    <row r="159" ht="23.25" customHeight="1"/>
    <row r="160" ht="24" customHeight="1"/>
    <row r="161" ht="22.5" customHeight="1"/>
    <row r="162" ht="24" customHeight="1"/>
    <row r="163" ht="24" customHeight="1"/>
    <row r="164" ht="15.75" customHeight="1"/>
    <row r="165" ht="12" customHeight="1"/>
    <row r="166" ht="12" customHeight="1"/>
    <row r="167" ht="27" customHeight="1"/>
    <row r="168" ht="26.25" customHeight="1"/>
    <row r="169" ht="24" customHeight="1"/>
    <row r="170" ht="23.25" customHeight="1"/>
    <row r="171" ht="26.25" customHeight="1"/>
    <row r="172" ht="15" customHeight="1"/>
    <row r="173" ht="15" customHeight="1"/>
    <row r="174" ht="15" customHeight="1"/>
    <row r="175" ht="15.75" customHeight="1"/>
  </sheetData>
  <sheetProtection/>
  <mergeCells count="133">
    <mergeCell ref="M122:S122"/>
    <mergeCell ref="A1:L1"/>
    <mergeCell ref="A2:L2"/>
    <mergeCell ref="A3:L3"/>
    <mergeCell ref="K4:L4"/>
    <mergeCell ref="K31:L31"/>
    <mergeCell ref="K53:L53"/>
    <mergeCell ref="K77:L77"/>
    <mergeCell ref="K101:L101"/>
    <mergeCell ref="C77:D77"/>
    <mergeCell ref="E77:I77"/>
    <mergeCell ref="J77:J78"/>
    <mergeCell ref="C101:D101"/>
    <mergeCell ref="E101:I101"/>
    <mergeCell ref="J101:J102"/>
    <mergeCell ref="K127:L127"/>
    <mergeCell ref="C127:D127"/>
    <mergeCell ref="E127:I127"/>
    <mergeCell ref="J127:J128"/>
    <mergeCell ref="C31:D31"/>
    <mergeCell ref="E31:I31"/>
    <mergeCell ref="J31:J32"/>
    <mergeCell ref="A53:A54"/>
    <mergeCell ref="C53:D53"/>
    <mergeCell ref="E53:I53"/>
    <mergeCell ref="J53:J54"/>
    <mergeCell ref="A40:B40"/>
    <mergeCell ref="A31:A32"/>
    <mergeCell ref="B31:B32"/>
    <mergeCell ref="A110:B110"/>
    <mergeCell ref="A121:B121"/>
    <mergeCell ref="A134:B134"/>
    <mergeCell ref="A113:B113"/>
    <mergeCell ref="A131:B131"/>
    <mergeCell ref="A86:B86"/>
    <mergeCell ref="A108:B108"/>
    <mergeCell ref="A95:B95"/>
    <mergeCell ref="A92:B92"/>
    <mergeCell ref="A87:B87"/>
    <mergeCell ref="A106:B106"/>
    <mergeCell ref="A107:B107"/>
    <mergeCell ref="A91:B91"/>
    <mergeCell ref="A17:B17"/>
    <mergeCell ref="A64:B64"/>
    <mergeCell ref="A21:B21"/>
    <mergeCell ref="A22:B22"/>
    <mergeCell ref="A51:B51"/>
    <mergeCell ref="A26:B26"/>
    <mergeCell ref="A29:B29"/>
    <mergeCell ref="A35:B35"/>
    <mergeCell ref="A59:B59"/>
    <mergeCell ref="A60:B60"/>
    <mergeCell ref="A19:B19"/>
    <mergeCell ref="A20:B20"/>
    <mergeCell ref="A28:B28"/>
    <mergeCell ref="A23:B23"/>
    <mergeCell ref="A25:B25"/>
    <mergeCell ref="B53:B54"/>
    <mergeCell ref="A45:B45"/>
    <mergeCell ref="A46:B46"/>
    <mergeCell ref="A49:B49"/>
    <mergeCell ref="A48:B48"/>
    <mergeCell ref="A42:B42"/>
    <mergeCell ref="A83:B83"/>
    <mergeCell ref="A82:B82"/>
    <mergeCell ref="A77:A78"/>
    <mergeCell ref="A50:B50"/>
    <mergeCell ref="A61:B61"/>
    <mergeCell ref="A16:B16"/>
    <mergeCell ref="A140:B140"/>
    <mergeCell ref="A119:B119"/>
    <mergeCell ref="A98:B98"/>
    <mergeCell ref="A117:B117"/>
    <mergeCell ref="A38:B38"/>
    <mergeCell ref="A41:B41"/>
    <mergeCell ref="A85:B85"/>
    <mergeCell ref="A39:B39"/>
    <mergeCell ref="A71:B71"/>
    <mergeCell ref="A4:A5"/>
    <mergeCell ref="B4:B5"/>
    <mergeCell ref="A12:B12"/>
    <mergeCell ref="A15:B15"/>
    <mergeCell ref="A13:B13"/>
    <mergeCell ref="A148:B148"/>
    <mergeCell ref="B127:B128"/>
    <mergeCell ref="A142:B142"/>
    <mergeCell ref="A132:B132"/>
    <mergeCell ref="A147:B147"/>
    <mergeCell ref="A137:B137"/>
    <mergeCell ref="A145:B145"/>
    <mergeCell ref="A141:B141"/>
    <mergeCell ref="A136:B136"/>
    <mergeCell ref="A127:A128"/>
    <mergeCell ref="A66:B66"/>
    <mergeCell ref="A122:B122"/>
    <mergeCell ref="A116:B116"/>
    <mergeCell ref="A139:B139"/>
    <mergeCell ref="A133:B133"/>
    <mergeCell ref="A114:B114"/>
    <mergeCell ref="A94:B94"/>
    <mergeCell ref="A112:B112"/>
    <mergeCell ref="B101:B102"/>
    <mergeCell ref="A101:A102"/>
    <mergeCell ref="C4:D4"/>
    <mergeCell ref="A73:B73"/>
    <mergeCell ref="A93:B93"/>
    <mergeCell ref="J4:J5"/>
    <mergeCell ref="E4:I4"/>
    <mergeCell ref="A84:B84"/>
    <mergeCell ref="A27:B27"/>
    <mergeCell ref="A8:B8"/>
    <mergeCell ref="A18:B18"/>
    <mergeCell ref="A10:B10"/>
    <mergeCell ref="A144:B144"/>
    <mergeCell ref="A72:B72"/>
    <mergeCell ref="A81:B81"/>
    <mergeCell ref="A111:B111"/>
    <mergeCell ref="A105:B105"/>
    <mergeCell ref="A96:B96"/>
    <mergeCell ref="A97:B97"/>
    <mergeCell ref="A88:B88"/>
    <mergeCell ref="B77:B78"/>
    <mergeCell ref="A90:B90"/>
    <mergeCell ref="A11:B11"/>
    <mergeCell ref="A57:B57"/>
    <mergeCell ref="A70:B70"/>
    <mergeCell ref="A63:B63"/>
    <mergeCell ref="A36:B36"/>
    <mergeCell ref="A69:B69"/>
    <mergeCell ref="A37:B37"/>
    <mergeCell ref="A44:B44"/>
    <mergeCell ref="A62:B62"/>
    <mergeCell ref="A68:B6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2"/>
  <sheetViews>
    <sheetView zoomScalePageLayoutView="0" workbookViewId="0" topLeftCell="A140">
      <selection activeCell="M95" sqref="M95:R95"/>
    </sheetView>
  </sheetViews>
  <sheetFormatPr defaultColWidth="9.140625" defaultRowHeight="15"/>
  <cols>
    <col min="1" max="1" width="7.421875" style="0" customWidth="1"/>
    <col min="2" max="2" width="36.28125" style="0" customWidth="1"/>
    <col min="3" max="4" width="9.421875" style="0" customWidth="1"/>
    <col min="5" max="5" width="9.8515625" style="0" customWidth="1"/>
    <col min="6" max="6" width="8.140625" style="0" bestFit="1" customWidth="1"/>
    <col min="7" max="7" width="8.7109375" style="0" customWidth="1"/>
    <col min="8" max="8" width="8.28125" style="0" customWidth="1"/>
    <col min="9" max="9" width="10.140625" style="0" customWidth="1"/>
    <col min="10" max="10" width="5.140625" style="0" customWidth="1"/>
    <col min="11" max="11" width="8.8515625" style="0" customWidth="1"/>
  </cols>
  <sheetData>
    <row r="1" spans="1:12" ht="18" thickBot="1">
      <c r="A1" s="496" t="s">
        <v>49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2" spans="1:12" ht="31.5" customHeight="1" thickBot="1">
      <c r="A2" s="468" t="s">
        <v>455</v>
      </c>
      <c r="B2" s="316" t="s">
        <v>15</v>
      </c>
      <c r="C2" s="441" t="s">
        <v>461</v>
      </c>
      <c r="D2" s="438"/>
      <c r="E2" s="437" t="s">
        <v>453</v>
      </c>
      <c r="F2" s="426"/>
      <c r="G2" s="426"/>
      <c r="H2" s="426"/>
      <c r="I2" s="427"/>
      <c r="J2" s="435" t="s">
        <v>16</v>
      </c>
      <c r="K2" s="441" t="s">
        <v>2</v>
      </c>
      <c r="L2" s="438"/>
    </row>
    <row r="3" spans="1:12" ht="69.75" customHeight="1" thickBot="1">
      <c r="A3" s="468"/>
      <c r="B3" s="316"/>
      <c r="C3" s="306" t="s">
        <v>403</v>
      </c>
      <c r="D3" s="307" t="s">
        <v>402</v>
      </c>
      <c r="E3" s="38" t="s">
        <v>125</v>
      </c>
      <c r="F3" s="38" t="s">
        <v>132</v>
      </c>
      <c r="G3" s="38" t="s">
        <v>126</v>
      </c>
      <c r="H3" s="38" t="s">
        <v>131</v>
      </c>
      <c r="I3" s="306" t="s">
        <v>358</v>
      </c>
      <c r="J3" s="436"/>
      <c r="K3" s="376" t="s">
        <v>451</v>
      </c>
      <c r="L3" s="377" t="s">
        <v>452</v>
      </c>
    </row>
    <row r="4" spans="1:12" ht="13.5" customHeight="1" thickBot="1">
      <c r="A4" s="1">
        <v>1</v>
      </c>
      <c r="B4" s="1">
        <v>2</v>
      </c>
      <c r="C4" s="195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95">
        <v>9</v>
      </c>
      <c r="J4" s="1" t="s">
        <v>359</v>
      </c>
      <c r="K4" s="195">
        <v>11</v>
      </c>
      <c r="L4" s="195">
        <v>12</v>
      </c>
    </row>
    <row r="5" spans="11:12" ht="7.5" customHeight="1" thickBot="1">
      <c r="K5" s="196"/>
      <c r="L5" s="196"/>
    </row>
    <row r="6" spans="1:12" ht="15.75" thickBot="1">
      <c r="A6" s="467" t="s">
        <v>50</v>
      </c>
      <c r="B6" s="467"/>
      <c r="C6" s="49">
        <f aca="true" t="shared" si="0" ref="C6:I6">SUM(C8+C12+C113+C167+C187+C191)</f>
        <v>6513500</v>
      </c>
      <c r="D6" s="49">
        <f t="shared" si="0"/>
        <v>2246191.309</v>
      </c>
      <c r="E6" s="49">
        <f t="shared" si="0"/>
        <v>5068350</v>
      </c>
      <c r="F6" s="49">
        <f t="shared" si="0"/>
        <v>188770</v>
      </c>
      <c r="G6" s="354">
        <f t="shared" si="0"/>
        <v>1318200</v>
      </c>
      <c r="H6" s="49">
        <f t="shared" si="0"/>
        <v>224680</v>
      </c>
      <c r="I6" s="49">
        <f t="shared" si="0"/>
        <v>6800000</v>
      </c>
      <c r="J6" s="50">
        <f>SUM(I6/C6)*100</f>
        <v>104.39855684347891</v>
      </c>
      <c r="K6" s="355">
        <f>SUM(K8+K12+K113+K167+K187+K191)</f>
        <v>6590200</v>
      </c>
      <c r="L6" s="355">
        <f>SUM(L8+L12+L113+L167+L187+L191)</f>
        <v>6647100</v>
      </c>
    </row>
    <row r="7" spans="3:12" ht="4.5" customHeight="1" thickBot="1">
      <c r="C7" s="25"/>
      <c r="D7" s="25"/>
      <c r="E7" s="239"/>
      <c r="F7" s="239"/>
      <c r="G7" s="239"/>
      <c r="H7" s="239"/>
      <c r="I7" s="25"/>
      <c r="J7" s="44"/>
      <c r="K7" s="378"/>
      <c r="L7" s="378"/>
    </row>
    <row r="8" spans="1:12" ht="15">
      <c r="A8" s="507" t="s">
        <v>140</v>
      </c>
      <c r="B8" s="508"/>
      <c r="C8" s="26">
        <f aca="true" t="shared" si="1" ref="C8:I8">SUM(C9+C10)</f>
        <v>43000</v>
      </c>
      <c r="D8" s="26">
        <f t="shared" si="1"/>
        <v>25100</v>
      </c>
      <c r="E8" s="240">
        <f t="shared" si="1"/>
        <v>33000</v>
      </c>
      <c r="F8" s="240">
        <f t="shared" si="1"/>
        <v>10000</v>
      </c>
      <c r="G8" s="240">
        <f t="shared" si="1"/>
        <v>0</v>
      </c>
      <c r="H8" s="240">
        <f t="shared" si="1"/>
        <v>0</v>
      </c>
      <c r="I8" s="26">
        <f t="shared" si="1"/>
        <v>43000</v>
      </c>
      <c r="J8" s="348">
        <f>SUM(I8/C8)*100</f>
        <v>100</v>
      </c>
      <c r="K8" s="33">
        <f>SUM(K9+K10)</f>
        <v>43000</v>
      </c>
      <c r="L8" s="379">
        <f>SUM(L9+L10)</f>
        <v>43000</v>
      </c>
    </row>
    <row r="9" spans="1:12" ht="15">
      <c r="A9" s="430" t="s">
        <v>123</v>
      </c>
      <c r="B9" s="431"/>
      <c r="C9" s="221">
        <v>33000</v>
      </c>
      <c r="D9" s="221">
        <v>19000</v>
      </c>
      <c r="E9" s="32">
        <v>33000</v>
      </c>
      <c r="F9" s="32">
        <v>0</v>
      </c>
      <c r="G9" s="32">
        <v>0</v>
      </c>
      <c r="H9" s="32">
        <v>0</v>
      </c>
      <c r="I9" s="221">
        <v>33000</v>
      </c>
      <c r="J9" s="329">
        <f>SUM(I9/C9)*100</f>
        <v>100</v>
      </c>
      <c r="K9" s="380">
        <v>33000</v>
      </c>
      <c r="L9" s="381">
        <v>33000</v>
      </c>
    </row>
    <row r="10" spans="1:12" ht="15.75" thickBot="1">
      <c r="A10" s="483" t="s">
        <v>124</v>
      </c>
      <c r="B10" s="484"/>
      <c r="C10" s="220">
        <v>10000</v>
      </c>
      <c r="D10" s="220">
        <v>6100</v>
      </c>
      <c r="E10" s="212">
        <v>0</v>
      </c>
      <c r="F10" s="212">
        <v>10000</v>
      </c>
      <c r="G10" s="212">
        <v>0</v>
      </c>
      <c r="H10" s="212">
        <v>0</v>
      </c>
      <c r="I10" s="220">
        <v>10000</v>
      </c>
      <c r="J10" s="330">
        <f>SUM(I10/C10)*100</f>
        <v>100</v>
      </c>
      <c r="K10" s="364">
        <v>10000</v>
      </c>
      <c r="L10" s="368">
        <v>10000</v>
      </c>
    </row>
    <row r="11" spans="3:12" ht="6" customHeight="1" thickBot="1">
      <c r="C11" s="25"/>
      <c r="D11" s="25"/>
      <c r="E11" s="239"/>
      <c r="F11" s="239"/>
      <c r="G11" s="239"/>
      <c r="H11" s="239"/>
      <c r="I11" s="25"/>
      <c r="J11" s="44"/>
      <c r="K11" s="378"/>
      <c r="L11" s="378"/>
    </row>
    <row r="12" spans="1:12" ht="15.75" thickBot="1">
      <c r="A12" s="520" t="s">
        <v>141</v>
      </c>
      <c r="B12" s="521"/>
      <c r="C12" s="187">
        <f aca="true" t="shared" si="2" ref="C12:I12">SUM(C14+C37+C42)</f>
        <v>3108880</v>
      </c>
      <c r="D12" s="187">
        <f t="shared" si="2"/>
        <v>1303714.499</v>
      </c>
      <c r="E12" s="236">
        <f t="shared" si="2"/>
        <v>3107750</v>
      </c>
      <c r="F12" s="236">
        <f t="shared" si="2"/>
        <v>18770</v>
      </c>
      <c r="G12" s="236">
        <f t="shared" si="2"/>
        <v>25000</v>
      </c>
      <c r="H12" s="236">
        <f t="shared" si="2"/>
        <v>69680</v>
      </c>
      <c r="I12" s="187">
        <f t="shared" si="2"/>
        <v>3221200</v>
      </c>
      <c r="J12" s="349">
        <f>SUM(I12/C12)*100</f>
        <v>103.61287666297831</v>
      </c>
      <c r="K12" s="385">
        <f>SUM(K14+K37+K42)</f>
        <v>3218400</v>
      </c>
      <c r="L12" s="386">
        <f>SUM(L14+L37+L42)</f>
        <v>3220300</v>
      </c>
    </row>
    <row r="13" spans="1:12" ht="3.75" customHeight="1" thickBot="1">
      <c r="A13" s="72"/>
      <c r="B13" s="84"/>
      <c r="C13" s="261"/>
      <c r="D13" s="261"/>
      <c r="E13" s="262"/>
      <c r="F13" s="262"/>
      <c r="G13" s="262"/>
      <c r="H13" s="262"/>
      <c r="I13" s="261"/>
      <c r="J13" s="263"/>
      <c r="K13" s="387"/>
      <c r="L13" s="387"/>
    </row>
    <row r="14" spans="1:12" ht="24.75" customHeight="1" thickBot="1">
      <c r="A14" s="518" t="s">
        <v>142</v>
      </c>
      <c r="B14" s="519"/>
      <c r="C14" s="186">
        <f aca="true" t="shared" si="3" ref="C14:I14">SUM(C16+C20)</f>
        <v>1619410</v>
      </c>
      <c r="D14" s="186">
        <f t="shared" si="3"/>
        <v>761101.18</v>
      </c>
      <c r="E14" s="241">
        <f t="shared" si="3"/>
        <v>1711120</v>
      </c>
      <c r="F14" s="241">
        <f t="shared" si="3"/>
        <v>0</v>
      </c>
      <c r="G14" s="241">
        <f t="shared" si="3"/>
        <v>0</v>
      </c>
      <c r="H14" s="241">
        <f t="shared" si="3"/>
        <v>34000</v>
      </c>
      <c r="I14" s="186">
        <f t="shared" si="3"/>
        <v>1745120</v>
      </c>
      <c r="J14" s="350">
        <f>SUM(I14/C14)*100</f>
        <v>107.76270370073051</v>
      </c>
      <c r="K14" s="385">
        <f>SUM(K16+K20)</f>
        <v>1695500</v>
      </c>
      <c r="L14" s="386">
        <f>SUM(L16+L20)</f>
        <v>1710500</v>
      </c>
    </row>
    <row r="15" spans="3:12" ht="9" customHeight="1" thickBot="1">
      <c r="C15" s="25"/>
      <c r="D15" s="25"/>
      <c r="E15" s="239"/>
      <c r="F15" s="239"/>
      <c r="G15" s="239"/>
      <c r="H15" s="239"/>
      <c r="I15" s="25"/>
      <c r="J15" s="44"/>
      <c r="K15" s="378"/>
      <c r="L15" s="378"/>
    </row>
    <row r="16" spans="1:12" ht="15">
      <c r="A16" s="500" t="s">
        <v>143</v>
      </c>
      <c r="B16" s="501"/>
      <c r="C16" s="232">
        <f aca="true" t="shared" si="4" ref="C16:L16">SUM(C17)</f>
        <v>1355000</v>
      </c>
      <c r="D16" s="33">
        <f t="shared" si="4"/>
        <v>640395.18</v>
      </c>
      <c r="E16" s="235">
        <f t="shared" si="4"/>
        <v>1386000</v>
      </c>
      <c r="F16" s="235">
        <f t="shared" si="4"/>
        <v>0</v>
      </c>
      <c r="G16" s="235">
        <f t="shared" si="4"/>
        <v>0</v>
      </c>
      <c r="H16" s="235">
        <f t="shared" si="4"/>
        <v>34000</v>
      </c>
      <c r="I16" s="232">
        <f t="shared" si="4"/>
        <v>1420000</v>
      </c>
      <c r="J16" s="332">
        <f>SUM(I16/C16)*100</f>
        <v>104.79704797047971</v>
      </c>
      <c r="K16" s="33">
        <f t="shared" si="4"/>
        <v>1430000</v>
      </c>
      <c r="L16" s="379">
        <f t="shared" si="4"/>
        <v>1445000</v>
      </c>
    </row>
    <row r="17" spans="1:12" s="8" customFormat="1" ht="24" customHeight="1" thickBot="1">
      <c r="A17" s="516" t="s">
        <v>446</v>
      </c>
      <c r="B17" s="517"/>
      <c r="C17" s="161">
        <v>1355000</v>
      </c>
      <c r="D17" s="161">
        <v>640395.18</v>
      </c>
      <c r="E17" s="242">
        <v>1386000</v>
      </c>
      <c r="F17" s="242">
        <v>0</v>
      </c>
      <c r="G17" s="242">
        <v>0</v>
      </c>
      <c r="H17" s="242">
        <v>34000</v>
      </c>
      <c r="I17" s="161">
        <v>1420000</v>
      </c>
      <c r="J17" s="351">
        <f>SUM(I17/C17)*100</f>
        <v>104.79704797047971</v>
      </c>
      <c r="K17" s="28">
        <v>1430000</v>
      </c>
      <c r="L17" s="388">
        <v>1445000</v>
      </c>
    </row>
    <row r="18" spans="1:12" ht="6" customHeight="1" thickBot="1">
      <c r="A18" s="5"/>
      <c r="B18" s="5"/>
      <c r="C18" s="234"/>
      <c r="D18" s="27"/>
      <c r="E18" s="243"/>
      <c r="F18" s="243"/>
      <c r="G18" s="243"/>
      <c r="H18" s="243"/>
      <c r="I18" s="234"/>
      <c r="J18" s="48"/>
      <c r="K18" s="234"/>
      <c r="L18" s="234"/>
    </row>
    <row r="19" spans="1:12" ht="15.75" hidden="1" thickBot="1">
      <c r="A19" s="5"/>
      <c r="B19" s="5"/>
      <c r="C19" s="234"/>
      <c r="D19" s="27"/>
      <c r="E19" s="243"/>
      <c r="F19" s="243"/>
      <c r="G19" s="243"/>
      <c r="H19" s="243"/>
      <c r="I19" s="234"/>
      <c r="J19" s="48"/>
      <c r="K19" s="234"/>
      <c r="L19" s="234"/>
    </row>
    <row r="20" spans="1:12" ht="15">
      <c r="A20" s="500" t="s">
        <v>144</v>
      </c>
      <c r="B20" s="501"/>
      <c r="C20" s="232">
        <f aca="true" t="shared" si="5" ref="C20:I20">SUM(C21+C22+C23+C24+C25+C26+C27+C28+C29+C30+C31)</f>
        <v>264410</v>
      </c>
      <c r="D20" s="33">
        <f t="shared" si="5"/>
        <v>120706</v>
      </c>
      <c r="E20" s="235">
        <f t="shared" si="5"/>
        <v>325120</v>
      </c>
      <c r="F20" s="235">
        <f t="shared" si="5"/>
        <v>0</v>
      </c>
      <c r="G20" s="235">
        <f t="shared" si="5"/>
        <v>0</v>
      </c>
      <c r="H20" s="235">
        <f t="shared" si="5"/>
        <v>0</v>
      </c>
      <c r="I20" s="232">
        <f t="shared" si="5"/>
        <v>325120</v>
      </c>
      <c r="J20" s="353">
        <f>SUM(I20/C20)*100</f>
        <v>122.9605536855641</v>
      </c>
      <c r="K20" s="33">
        <f>SUM(K21+K22+K23+K24+K25+K26+K27+K28+K29+K30+K31)</f>
        <v>265500</v>
      </c>
      <c r="L20" s="379">
        <f>SUM(L21+L22+L23+L24+L25+L26+L27+L28+L29+L30+L31)</f>
        <v>265500</v>
      </c>
    </row>
    <row r="21" spans="1:12" ht="15">
      <c r="A21" s="481" t="s">
        <v>145</v>
      </c>
      <c r="B21" s="482"/>
      <c r="C21" s="221">
        <v>46500</v>
      </c>
      <c r="D21" s="221">
        <v>23073.7</v>
      </c>
      <c r="E21" s="32">
        <v>46500</v>
      </c>
      <c r="F21" s="32">
        <v>0</v>
      </c>
      <c r="G21" s="32">
        <v>0</v>
      </c>
      <c r="H21" s="32">
        <v>0</v>
      </c>
      <c r="I21" s="221">
        <v>46500</v>
      </c>
      <c r="J21" s="329">
        <f>SUM(I21/C21)*100</f>
        <v>100</v>
      </c>
      <c r="K21" s="380">
        <v>47000</v>
      </c>
      <c r="L21" s="381">
        <v>47000</v>
      </c>
    </row>
    <row r="22" spans="1:17" ht="15">
      <c r="A22" s="481" t="s">
        <v>146</v>
      </c>
      <c r="B22" s="482"/>
      <c r="C22" s="221">
        <v>145000</v>
      </c>
      <c r="D22" s="221">
        <v>71705.97</v>
      </c>
      <c r="E22" s="32">
        <v>144500</v>
      </c>
      <c r="F22" s="32">
        <v>0</v>
      </c>
      <c r="G22" s="32">
        <v>0</v>
      </c>
      <c r="H22" s="32">
        <v>0</v>
      </c>
      <c r="I22" s="221">
        <v>144500</v>
      </c>
      <c r="J22" s="329">
        <f aca="true" t="shared" si="6" ref="J22:J31">SUM(I22/C22)*100</f>
        <v>99.6551724137931</v>
      </c>
      <c r="K22" s="380">
        <v>146000</v>
      </c>
      <c r="L22" s="381">
        <v>146000</v>
      </c>
      <c r="M22" s="96"/>
      <c r="N22" s="96"/>
      <c r="O22" s="96"/>
      <c r="P22" s="96"/>
      <c r="Q22" s="96"/>
    </row>
    <row r="23" spans="1:19" ht="15">
      <c r="A23" s="481" t="s">
        <v>147</v>
      </c>
      <c r="B23" s="482"/>
      <c r="C23" s="221">
        <v>0</v>
      </c>
      <c r="D23" s="221">
        <v>0</v>
      </c>
      <c r="E23" s="32">
        <v>43900</v>
      </c>
      <c r="F23" s="32">
        <v>0</v>
      </c>
      <c r="G23" s="32">
        <v>0</v>
      </c>
      <c r="H23" s="32">
        <v>0</v>
      </c>
      <c r="I23" s="221">
        <v>43900</v>
      </c>
      <c r="J23" s="329">
        <v>0</v>
      </c>
      <c r="K23" s="380">
        <v>0</v>
      </c>
      <c r="L23" s="381">
        <v>0</v>
      </c>
      <c r="M23" s="96"/>
      <c r="N23" s="96"/>
      <c r="O23" s="96"/>
      <c r="P23" s="96"/>
      <c r="Q23" s="96"/>
      <c r="R23" s="96"/>
      <c r="S23" s="96"/>
    </row>
    <row r="24" spans="1:15" ht="15">
      <c r="A24" s="481" t="s">
        <v>148</v>
      </c>
      <c r="B24" s="482"/>
      <c r="C24" s="221">
        <v>32800</v>
      </c>
      <c r="D24" s="221">
        <v>0</v>
      </c>
      <c r="E24" s="32">
        <v>32800</v>
      </c>
      <c r="F24" s="32">
        <v>0</v>
      </c>
      <c r="G24" s="32">
        <v>0</v>
      </c>
      <c r="H24" s="32">
        <v>0</v>
      </c>
      <c r="I24" s="221">
        <v>32800</v>
      </c>
      <c r="J24" s="329">
        <f t="shared" si="6"/>
        <v>100</v>
      </c>
      <c r="K24" s="380">
        <v>34000</v>
      </c>
      <c r="L24" s="381">
        <v>34000</v>
      </c>
      <c r="M24" s="95"/>
      <c r="N24" s="95"/>
      <c r="O24" s="95"/>
    </row>
    <row r="25" spans="1:19" ht="15">
      <c r="A25" s="481" t="s">
        <v>149</v>
      </c>
      <c r="B25" s="482"/>
      <c r="C25" s="221">
        <v>0</v>
      </c>
      <c r="D25" s="221">
        <v>0</v>
      </c>
      <c r="E25" s="32">
        <v>19920</v>
      </c>
      <c r="F25" s="32">
        <v>0</v>
      </c>
      <c r="G25" s="32">
        <v>0</v>
      </c>
      <c r="H25" s="32">
        <v>0</v>
      </c>
      <c r="I25" s="221">
        <v>19920</v>
      </c>
      <c r="J25" s="329">
        <v>0</v>
      </c>
      <c r="K25" s="380">
        <v>0</v>
      </c>
      <c r="L25" s="381">
        <v>0</v>
      </c>
      <c r="M25" s="96"/>
      <c r="N25" s="96"/>
      <c r="O25" s="96"/>
      <c r="P25" s="96"/>
      <c r="Q25" s="96"/>
      <c r="R25" s="96"/>
      <c r="S25" s="96"/>
    </row>
    <row r="26" spans="1:15" ht="15">
      <c r="A26" s="481" t="s">
        <v>150</v>
      </c>
      <c r="B26" s="482"/>
      <c r="C26" s="221">
        <v>13110</v>
      </c>
      <c r="D26" s="221">
        <v>13109.94</v>
      </c>
      <c r="E26" s="32">
        <v>10500</v>
      </c>
      <c r="F26" s="32">
        <v>0</v>
      </c>
      <c r="G26" s="32">
        <v>0</v>
      </c>
      <c r="H26" s="32">
        <v>0</v>
      </c>
      <c r="I26" s="221">
        <v>10500</v>
      </c>
      <c r="J26" s="329">
        <f t="shared" si="6"/>
        <v>80.09153318077803</v>
      </c>
      <c r="K26" s="380">
        <v>11000</v>
      </c>
      <c r="L26" s="381">
        <v>11000</v>
      </c>
      <c r="M26" s="96"/>
      <c r="N26" s="96"/>
      <c r="O26" s="96"/>
    </row>
    <row r="27" spans="1:14" ht="23.25" customHeight="1">
      <c r="A27" s="382" t="s">
        <v>151</v>
      </c>
      <c r="B27" s="383"/>
      <c r="C27" s="221">
        <v>12000</v>
      </c>
      <c r="D27" s="221">
        <v>7284</v>
      </c>
      <c r="E27" s="32">
        <v>12000</v>
      </c>
      <c r="F27" s="32">
        <v>0</v>
      </c>
      <c r="G27" s="32">
        <v>0</v>
      </c>
      <c r="H27" s="32">
        <v>0</v>
      </c>
      <c r="I27" s="221">
        <v>12000</v>
      </c>
      <c r="J27" s="329">
        <f t="shared" si="6"/>
        <v>100</v>
      </c>
      <c r="K27" s="380">
        <v>12000</v>
      </c>
      <c r="L27" s="381">
        <v>12000</v>
      </c>
      <c r="M27" s="96"/>
      <c r="N27" s="96"/>
    </row>
    <row r="28" spans="1:12" ht="15" customHeight="1">
      <c r="A28" s="382" t="s">
        <v>152</v>
      </c>
      <c r="B28" s="383"/>
      <c r="C28" s="221">
        <v>3000</v>
      </c>
      <c r="D28" s="221">
        <v>834</v>
      </c>
      <c r="E28" s="32">
        <v>3000</v>
      </c>
      <c r="F28" s="32">
        <v>0</v>
      </c>
      <c r="G28" s="32">
        <v>0</v>
      </c>
      <c r="H28" s="32">
        <v>0</v>
      </c>
      <c r="I28" s="221">
        <v>3000</v>
      </c>
      <c r="J28" s="329">
        <f t="shared" si="6"/>
        <v>100</v>
      </c>
      <c r="K28" s="380">
        <v>3000</v>
      </c>
      <c r="L28" s="381">
        <v>3000</v>
      </c>
    </row>
    <row r="29" spans="1:12" ht="15">
      <c r="A29" s="382" t="s">
        <v>153</v>
      </c>
      <c r="B29" s="383"/>
      <c r="C29" s="221">
        <v>2500</v>
      </c>
      <c r="D29" s="221">
        <v>1548.39</v>
      </c>
      <c r="E29" s="32">
        <v>2500</v>
      </c>
      <c r="F29" s="32">
        <v>0</v>
      </c>
      <c r="G29" s="32">
        <v>0</v>
      </c>
      <c r="H29" s="32">
        <v>0</v>
      </c>
      <c r="I29" s="221">
        <v>2500</v>
      </c>
      <c r="J29" s="329">
        <f t="shared" si="6"/>
        <v>100</v>
      </c>
      <c r="K29" s="380">
        <v>2500</v>
      </c>
      <c r="L29" s="381">
        <v>2500</v>
      </c>
    </row>
    <row r="30" spans="1:12" ht="15">
      <c r="A30" s="382" t="s">
        <v>154</v>
      </c>
      <c r="B30" s="383"/>
      <c r="C30" s="221">
        <v>6500</v>
      </c>
      <c r="D30" s="221">
        <v>3150</v>
      </c>
      <c r="E30" s="32">
        <v>6500</v>
      </c>
      <c r="F30" s="32">
        <v>0</v>
      </c>
      <c r="G30" s="32">
        <v>0</v>
      </c>
      <c r="H30" s="32">
        <v>0</v>
      </c>
      <c r="I30" s="221">
        <v>6500</v>
      </c>
      <c r="J30" s="329">
        <f t="shared" si="6"/>
        <v>100</v>
      </c>
      <c r="K30" s="380">
        <v>7000</v>
      </c>
      <c r="L30" s="381">
        <v>7000</v>
      </c>
    </row>
    <row r="31" spans="1:12" ht="15.75" customHeight="1" thickBot="1">
      <c r="A31" s="473" t="s">
        <v>155</v>
      </c>
      <c r="B31" s="474"/>
      <c r="C31" s="220">
        <v>3000</v>
      </c>
      <c r="D31" s="220">
        <v>0</v>
      </c>
      <c r="E31" s="212">
        <v>3000</v>
      </c>
      <c r="F31" s="212">
        <v>0</v>
      </c>
      <c r="G31" s="212">
        <v>0</v>
      </c>
      <c r="H31" s="212">
        <v>0</v>
      </c>
      <c r="I31" s="220">
        <v>3000</v>
      </c>
      <c r="J31" s="330">
        <f t="shared" si="6"/>
        <v>100</v>
      </c>
      <c r="K31" s="364">
        <v>3000</v>
      </c>
      <c r="L31" s="368">
        <v>3000</v>
      </c>
    </row>
    <row r="32" spans="1:10" s="18" customFormat="1" ht="12" customHeight="1" thickBot="1">
      <c r="A32" s="10"/>
      <c r="B32" s="10"/>
      <c r="C32" s="6"/>
      <c r="D32" s="6"/>
      <c r="E32" s="6"/>
      <c r="F32" s="6"/>
      <c r="G32" s="6"/>
      <c r="H32" s="6"/>
      <c r="I32" s="6"/>
      <c r="J32" s="6"/>
    </row>
    <row r="33" spans="1:12" ht="30.75" customHeight="1" thickBot="1">
      <c r="A33" s="468" t="s">
        <v>455</v>
      </c>
      <c r="B33" s="316" t="s">
        <v>15</v>
      </c>
      <c r="C33" s="441" t="s">
        <v>461</v>
      </c>
      <c r="D33" s="438"/>
      <c r="E33" s="437" t="s">
        <v>453</v>
      </c>
      <c r="F33" s="426"/>
      <c r="G33" s="426"/>
      <c r="H33" s="426"/>
      <c r="I33" s="427"/>
      <c r="J33" s="435" t="s">
        <v>16</v>
      </c>
      <c r="K33" s="441" t="s">
        <v>2</v>
      </c>
      <c r="L33" s="438"/>
    </row>
    <row r="34" spans="1:12" ht="68.25" thickBot="1">
      <c r="A34" s="468"/>
      <c r="B34" s="316"/>
      <c r="C34" s="306" t="s">
        <v>403</v>
      </c>
      <c r="D34" s="307" t="s">
        <v>402</v>
      </c>
      <c r="E34" s="38" t="s">
        <v>125</v>
      </c>
      <c r="F34" s="38" t="s">
        <v>132</v>
      </c>
      <c r="G34" s="38" t="s">
        <v>126</v>
      </c>
      <c r="H34" s="38" t="s">
        <v>131</v>
      </c>
      <c r="I34" s="306" t="s">
        <v>358</v>
      </c>
      <c r="J34" s="436"/>
      <c r="K34" s="376" t="s">
        <v>451</v>
      </c>
      <c r="L34" s="377" t="s">
        <v>452</v>
      </c>
    </row>
    <row r="35" spans="1:12" ht="16.5" customHeight="1" thickBot="1">
      <c r="A35" s="1">
        <v>1</v>
      </c>
      <c r="B35" s="1">
        <v>2</v>
      </c>
      <c r="C35" s="195">
        <v>3</v>
      </c>
      <c r="D35" s="1">
        <v>4</v>
      </c>
      <c r="E35" s="1">
        <v>5</v>
      </c>
      <c r="F35" s="1">
        <v>6</v>
      </c>
      <c r="G35" s="1">
        <v>7</v>
      </c>
      <c r="H35" s="1">
        <v>8</v>
      </c>
      <c r="I35" s="195">
        <v>9</v>
      </c>
      <c r="J35" s="1" t="s">
        <v>359</v>
      </c>
      <c r="K35" s="195">
        <v>11</v>
      </c>
      <c r="L35" s="195">
        <v>12</v>
      </c>
    </row>
    <row r="36" spans="11:12" ht="9.75" customHeight="1" thickBot="1">
      <c r="K36" s="196"/>
      <c r="L36" s="196"/>
    </row>
    <row r="37" spans="1:12" ht="27" customHeight="1" thickBot="1">
      <c r="A37" s="499" t="s">
        <v>411</v>
      </c>
      <c r="B37" s="499"/>
      <c r="C37" s="354">
        <f>SUM(C39)</f>
        <v>143100</v>
      </c>
      <c r="D37" s="355">
        <f aca="true" t="shared" si="7" ref="D37:I37">SUM(D39)</f>
        <v>67435.98</v>
      </c>
      <c r="E37" s="356">
        <f t="shared" si="7"/>
        <v>144800</v>
      </c>
      <c r="F37" s="356">
        <f t="shared" si="7"/>
        <v>0</v>
      </c>
      <c r="G37" s="356">
        <f t="shared" si="7"/>
        <v>0</v>
      </c>
      <c r="H37" s="356">
        <f t="shared" si="7"/>
        <v>3500</v>
      </c>
      <c r="I37" s="354">
        <f t="shared" si="7"/>
        <v>148300</v>
      </c>
      <c r="J37" s="357">
        <f>SUM(I37/C37)*100</f>
        <v>103.63382250174702</v>
      </c>
      <c r="K37" s="355">
        <f>SUM(K39)</f>
        <v>149100</v>
      </c>
      <c r="L37" s="355">
        <f>SUM(L39)</f>
        <v>150000</v>
      </c>
    </row>
    <row r="38" spans="3:12" ht="9.75" customHeight="1" thickBot="1">
      <c r="C38" s="233"/>
      <c r="D38" s="25"/>
      <c r="E38" s="239"/>
      <c r="F38" s="239"/>
      <c r="G38" s="239"/>
      <c r="H38" s="239"/>
      <c r="I38" s="233"/>
      <c r="J38" s="44"/>
      <c r="K38" s="378"/>
      <c r="L38" s="378"/>
    </row>
    <row r="39" spans="1:12" ht="15">
      <c r="A39" s="500" t="s">
        <v>371</v>
      </c>
      <c r="B39" s="501"/>
      <c r="C39" s="232">
        <f aca="true" t="shared" si="8" ref="C39:L39">SUM(C40)</f>
        <v>143100</v>
      </c>
      <c r="D39" s="33">
        <f t="shared" si="8"/>
        <v>67435.98</v>
      </c>
      <c r="E39" s="235">
        <f t="shared" si="8"/>
        <v>144800</v>
      </c>
      <c r="F39" s="235">
        <f t="shared" si="8"/>
        <v>0</v>
      </c>
      <c r="G39" s="235">
        <f t="shared" si="8"/>
        <v>0</v>
      </c>
      <c r="H39" s="235">
        <f t="shared" si="8"/>
        <v>3500</v>
      </c>
      <c r="I39" s="232">
        <f t="shared" si="8"/>
        <v>148300</v>
      </c>
      <c r="J39" s="353">
        <f>SUM(I39/C39)*100</f>
        <v>103.63382250174702</v>
      </c>
      <c r="K39" s="33">
        <f t="shared" si="8"/>
        <v>149100</v>
      </c>
      <c r="L39" s="379">
        <f t="shared" si="8"/>
        <v>150000</v>
      </c>
    </row>
    <row r="40" spans="1:12" ht="25.5" customHeight="1" thickBot="1">
      <c r="A40" s="473" t="s">
        <v>445</v>
      </c>
      <c r="B40" s="474"/>
      <c r="C40" s="220">
        <v>143100</v>
      </c>
      <c r="D40" s="220">
        <v>67435.98</v>
      </c>
      <c r="E40" s="212">
        <v>144800</v>
      </c>
      <c r="F40" s="212">
        <v>0</v>
      </c>
      <c r="G40" s="212">
        <v>0</v>
      </c>
      <c r="H40" s="212">
        <v>3500</v>
      </c>
      <c r="I40" s="220">
        <v>148300</v>
      </c>
      <c r="J40" s="330">
        <f>SUM(I40/C40)*100</f>
        <v>103.63382250174702</v>
      </c>
      <c r="K40" s="364">
        <v>149100</v>
      </c>
      <c r="L40" s="368">
        <v>150000</v>
      </c>
    </row>
    <row r="41" spans="3:12" ht="7.5" customHeight="1" thickBot="1">
      <c r="C41" s="233"/>
      <c r="D41" s="25"/>
      <c r="E41" s="239"/>
      <c r="F41" s="239"/>
      <c r="G41" s="239"/>
      <c r="H41" s="239"/>
      <c r="I41" s="233"/>
      <c r="J41" s="44"/>
      <c r="K41" s="378"/>
      <c r="L41" s="378"/>
    </row>
    <row r="42" spans="1:12" ht="18" customHeight="1" thickBot="1">
      <c r="A42" s="502" t="s">
        <v>156</v>
      </c>
      <c r="B42" s="503"/>
      <c r="C42" s="186">
        <f aca="true" t="shared" si="9" ref="C42:I42">SUM(C44+C46+C51+C65+C69+C73+C80+C89)</f>
        <v>1346370</v>
      </c>
      <c r="D42" s="186">
        <f t="shared" si="9"/>
        <v>475177.33900000004</v>
      </c>
      <c r="E42" s="241">
        <f t="shared" si="9"/>
        <v>1251830</v>
      </c>
      <c r="F42" s="241">
        <f t="shared" si="9"/>
        <v>18770</v>
      </c>
      <c r="G42" s="241">
        <f t="shared" si="9"/>
        <v>25000</v>
      </c>
      <c r="H42" s="241">
        <f t="shared" si="9"/>
        <v>32180</v>
      </c>
      <c r="I42" s="186">
        <f t="shared" si="9"/>
        <v>1327780</v>
      </c>
      <c r="J42" s="358">
        <f>SUM(I42/C42)*100</f>
        <v>98.61925028038355</v>
      </c>
      <c r="K42" s="385">
        <f>SUM(K44+K46+K51+K65+K69+K73+K80+K89)</f>
        <v>1373800</v>
      </c>
      <c r="L42" s="386">
        <f>SUM(L44+L46+L51+L65+L69+L73+L80+L89)</f>
        <v>1359800</v>
      </c>
    </row>
    <row r="43" spans="3:12" ht="7.5" customHeight="1" thickBot="1">
      <c r="C43" s="233"/>
      <c r="D43" s="25"/>
      <c r="E43" s="239"/>
      <c r="F43" s="239"/>
      <c r="G43" s="239"/>
      <c r="H43" s="239"/>
      <c r="I43" s="233"/>
      <c r="J43" s="44"/>
      <c r="K43" s="378"/>
      <c r="L43" s="378"/>
    </row>
    <row r="44" spans="1:18" ht="26.25" customHeight="1" thickBot="1">
      <c r="A44" s="524" t="s">
        <v>440</v>
      </c>
      <c r="B44" s="525"/>
      <c r="C44" s="186">
        <v>16000</v>
      </c>
      <c r="D44" s="186">
        <v>6403.67</v>
      </c>
      <c r="E44" s="244">
        <v>12350</v>
      </c>
      <c r="F44" s="244">
        <v>0</v>
      </c>
      <c r="G44" s="244">
        <v>0</v>
      </c>
      <c r="H44" s="244">
        <v>3650</v>
      </c>
      <c r="I44" s="186">
        <v>16000</v>
      </c>
      <c r="J44" s="358">
        <f>SUM(I44/C44)*100</f>
        <v>100</v>
      </c>
      <c r="K44" s="385">
        <v>16000</v>
      </c>
      <c r="L44" s="386">
        <v>16000</v>
      </c>
      <c r="M44" s="193"/>
      <c r="N44" s="193"/>
      <c r="O44" s="193"/>
      <c r="P44" s="193"/>
      <c r="Q44" s="193"/>
      <c r="R44" s="193"/>
    </row>
    <row r="45" spans="3:12" ht="10.5" customHeight="1" thickBot="1">
      <c r="C45" s="233"/>
      <c r="D45" s="25"/>
      <c r="E45" s="239"/>
      <c r="F45" s="239"/>
      <c r="G45" s="239"/>
      <c r="H45" s="239"/>
      <c r="I45" s="233"/>
      <c r="J45" s="44"/>
      <c r="K45" s="378"/>
      <c r="L45" s="378"/>
    </row>
    <row r="46" spans="1:12" ht="15">
      <c r="A46" s="500" t="s">
        <v>157</v>
      </c>
      <c r="B46" s="501"/>
      <c r="C46" s="232">
        <f>SUM(C47+C48+C49)</f>
        <v>337000</v>
      </c>
      <c r="D46" s="33">
        <f aca="true" t="shared" si="10" ref="D46:I46">SUM(D47+D48+D49)</f>
        <v>163939.43</v>
      </c>
      <c r="E46" s="235">
        <f t="shared" si="10"/>
        <v>332700</v>
      </c>
      <c r="F46" s="235">
        <f t="shared" si="10"/>
        <v>0</v>
      </c>
      <c r="G46" s="235">
        <f t="shared" si="10"/>
        <v>0</v>
      </c>
      <c r="H46" s="235">
        <f t="shared" si="10"/>
        <v>4300</v>
      </c>
      <c r="I46" s="232">
        <f t="shared" si="10"/>
        <v>337000</v>
      </c>
      <c r="J46" s="353">
        <f>SUM(I46/C46)*100</f>
        <v>100</v>
      </c>
      <c r="K46" s="33">
        <f>SUM(K47+K48+K49)</f>
        <v>342000</v>
      </c>
      <c r="L46" s="379">
        <f>SUM(L47+L48+L49)</f>
        <v>352000</v>
      </c>
    </row>
    <row r="47" spans="1:15" ht="24" customHeight="1">
      <c r="A47" s="511" t="s">
        <v>441</v>
      </c>
      <c r="B47" s="512"/>
      <c r="C47" s="221">
        <v>31000</v>
      </c>
      <c r="D47" s="221">
        <v>15285.27</v>
      </c>
      <c r="E47" s="32">
        <v>26700</v>
      </c>
      <c r="F47" s="32">
        <v>0</v>
      </c>
      <c r="G47" s="32">
        <v>0</v>
      </c>
      <c r="H47" s="32">
        <v>4300</v>
      </c>
      <c r="I47" s="221">
        <v>31000</v>
      </c>
      <c r="J47" s="329">
        <f>SUM(I47/C47)*100</f>
        <v>100</v>
      </c>
      <c r="K47" s="380">
        <v>31000</v>
      </c>
      <c r="L47" s="381">
        <v>31000</v>
      </c>
      <c r="M47" s="283"/>
      <c r="N47" s="283"/>
      <c r="O47" s="283"/>
    </row>
    <row r="48" spans="1:15" ht="15">
      <c r="A48" s="481" t="s">
        <v>158</v>
      </c>
      <c r="B48" s="482"/>
      <c r="C48" s="221">
        <v>285000</v>
      </c>
      <c r="D48" s="221">
        <v>137631.19</v>
      </c>
      <c r="E48" s="32">
        <v>285000</v>
      </c>
      <c r="F48" s="32">
        <v>0</v>
      </c>
      <c r="G48" s="32">
        <v>0</v>
      </c>
      <c r="H48" s="32">
        <v>0</v>
      </c>
      <c r="I48" s="221">
        <v>285000</v>
      </c>
      <c r="J48" s="329">
        <f>SUM(I48/C48)*100</f>
        <v>100</v>
      </c>
      <c r="K48" s="380">
        <v>290000</v>
      </c>
      <c r="L48" s="381">
        <v>300000</v>
      </c>
      <c r="M48" s="283"/>
      <c r="N48" s="283"/>
      <c r="O48" s="283"/>
    </row>
    <row r="49" spans="1:12" ht="15.75" thickBot="1">
      <c r="A49" s="483" t="s">
        <v>159</v>
      </c>
      <c r="B49" s="484"/>
      <c r="C49" s="220">
        <v>21000</v>
      </c>
      <c r="D49" s="220">
        <v>11022.97</v>
      </c>
      <c r="E49" s="212">
        <v>21000</v>
      </c>
      <c r="F49" s="212">
        <v>0</v>
      </c>
      <c r="G49" s="212">
        <v>0</v>
      </c>
      <c r="H49" s="212">
        <v>0</v>
      </c>
      <c r="I49" s="220">
        <v>21000</v>
      </c>
      <c r="J49" s="330">
        <f>SUM(I49/C49)*100</f>
        <v>100</v>
      </c>
      <c r="K49" s="364">
        <v>21000</v>
      </c>
      <c r="L49" s="368">
        <v>21000</v>
      </c>
    </row>
    <row r="50" spans="3:12" ht="8.25" customHeight="1" thickBot="1">
      <c r="C50" s="233"/>
      <c r="D50" s="25"/>
      <c r="E50" s="239"/>
      <c r="F50" s="239"/>
      <c r="G50" s="239"/>
      <c r="H50" s="239"/>
      <c r="I50" s="233"/>
      <c r="J50" s="44"/>
      <c r="K50" s="378"/>
      <c r="L50" s="378"/>
    </row>
    <row r="51" spans="1:12" ht="15">
      <c r="A51" s="500" t="s">
        <v>160</v>
      </c>
      <c r="B51" s="504"/>
      <c r="C51" s="232">
        <f>SUM(C52+C53+C54+C55+C56+C57)</f>
        <v>241000</v>
      </c>
      <c r="D51" s="33">
        <f aca="true" t="shared" si="11" ref="D51:I51">SUM(D52+D53+D54+D55+D56+D57)</f>
        <v>67494.54000000001</v>
      </c>
      <c r="E51" s="235">
        <f t="shared" si="11"/>
        <v>260700</v>
      </c>
      <c r="F51" s="235">
        <f t="shared" si="11"/>
        <v>0</v>
      </c>
      <c r="G51" s="235">
        <f t="shared" si="11"/>
        <v>0</v>
      </c>
      <c r="H51" s="235">
        <f t="shared" si="11"/>
        <v>4300</v>
      </c>
      <c r="I51" s="232">
        <f t="shared" si="11"/>
        <v>265000</v>
      </c>
      <c r="J51" s="353">
        <f aca="true" t="shared" si="12" ref="J51:J57">SUM(I51/C51)*100</f>
        <v>109.9585062240664</v>
      </c>
      <c r="K51" s="33">
        <f>SUM(K52+K53+K54+K55+K56+K57)</f>
        <v>275000</v>
      </c>
      <c r="L51" s="379">
        <f>SUM(L52+L53+L54+L55+L56+L57)</f>
        <v>285000</v>
      </c>
    </row>
    <row r="52" spans="1:15" ht="24" customHeight="1">
      <c r="A52" s="511" t="s">
        <v>444</v>
      </c>
      <c r="B52" s="512"/>
      <c r="C52" s="221">
        <v>27000</v>
      </c>
      <c r="D52" s="221">
        <v>12182.54</v>
      </c>
      <c r="E52" s="32">
        <v>22700</v>
      </c>
      <c r="F52" s="32">
        <v>0</v>
      </c>
      <c r="G52" s="32">
        <v>0</v>
      </c>
      <c r="H52" s="32">
        <v>4300</v>
      </c>
      <c r="I52" s="221">
        <v>27000</v>
      </c>
      <c r="J52" s="329">
        <f t="shared" si="12"/>
        <v>100</v>
      </c>
      <c r="K52" s="380">
        <v>27000</v>
      </c>
      <c r="L52" s="381">
        <v>27000</v>
      </c>
      <c r="M52" s="283"/>
      <c r="N52" s="283"/>
      <c r="O52" s="283"/>
    </row>
    <row r="53" spans="1:12" ht="15">
      <c r="A53" s="481" t="s">
        <v>161</v>
      </c>
      <c r="B53" s="482"/>
      <c r="C53" s="221">
        <v>6000</v>
      </c>
      <c r="D53" s="221">
        <v>2697.54</v>
      </c>
      <c r="E53" s="32">
        <v>6000</v>
      </c>
      <c r="F53" s="32">
        <v>0</v>
      </c>
      <c r="G53" s="32">
        <v>0</v>
      </c>
      <c r="H53" s="32">
        <v>0</v>
      </c>
      <c r="I53" s="221">
        <v>6000</v>
      </c>
      <c r="J53" s="329">
        <f t="shared" si="12"/>
        <v>100</v>
      </c>
      <c r="K53" s="380">
        <v>6000</v>
      </c>
      <c r="L53" s="381">
        <v>6000</v>
      </c>
    </row>
    <row r="54" spans="1:12" ht="15">
      <c r="A54" s="481" t="s">
        <v>162</v>
      </c>
      <c r="B54" s="482"/>
      <c r="C54" s="221">
        <v>12000</v>
      </c>
      <c r="D54" s="221">
        <v>7833.94</v>
      </c>
      <c r="E54" s="32">
        <v>12000</v>
      </c>
      <c r="F54" s="32">
        <v>0</v>
      </c>
      <c r="G54" s="32">
        <v>0</v>
      </c>
      <c r="H54" s="32">
        <v>0</v>
      </c>
      <c r="I54" s="221">
        <v>12000</v>
      </c>
      <c r="J54" s="329">
        <f t="shared" si="12"/>
        <v>100</v>
      </c>
      <c r="K54" s="380">
        <v>12000</v>
      </c>
      <c r="L54" s="381">
        <v>12000</v>
      </c>
    </row>
    <row r="55" spans="1:14" ht="15">
      <c r="A55" s="481" t="s">
        <v>334</v>
      </c>
      <c r="B55" s="482"/>
      <c r="C55" s="221">
        <v>15000</v>
      </c>
      <c r="D55" s="221">
        <v>0</v>
      </c>
      <c r="E55" s="32">
        <v>30000</v>
      </c>
      <c r="F55" s="32">
        <v>0</v>
      </c>
      <c r="G55" s="32">
        <v>0</v>
      </c>
      <c r="H55" s="32">
        <v>0</v>
      </c>
      <c r="I55" s="221">
        <v>30000</v>
      </c>
      <c r="J55" s="329">
        <f t="shared" si="12"/>
        <v>200</v>
      </c>
      <c r="K55" s="380">
        <v>30000</v>
      </c>
      <c r="L55" s="381">
        <v>30000</v>
      </c>
      <c r="M55" s="283"/>
      <c r="N55" s="283"/>
    </row>
    <row r="56" spans="1:14" ht="22.5" customHeight="1">
      <c r="A56" s="382" t="s">
        <v>333</v>
      </c>
      <c r="B56" s="383"/>
      <c r="C56" s="221">
        <v>81000</v>
      </c>
      <c r="D56" s="221">
        <v>21051.63</v>
      </c>
      <c r="E56" s="32">
        <v>80000</v>
      </c>
      <c r="F56" s="32">
        <v>0</v>
      </c>
      <c r="G56" s="32">
        <v>0</v>
      </c>
      <c r="H56" s="32">
        <v>0</v>
      </c>
      <c r="I56" s="221">
        <v>80000</v>
      </c>
      <c r="J56" s="329">
        <f t="shared" si="12"/>
        <v>98.76543209876543</v>
      </c>
      <c r="K56" s="380">
        <v>80000</v>
      </c>
      <c r="L56" s="381">
        <v>80000</v>
      </c>
      <c r="M56" s="96"/>
      <c r="N56" s="96"/>
    </row>
    <row r="57" spans="1:12" ht="15.75" thickBot="1">
      <c r="A57" s="483" t="s">
        <v>163</v>
      </c>
      <c r="B57" s="484"/>
      <c r="C57" s="220">
        <v>100000</v>
      </c>
      <c r="D57" s="220">
        <v>23728.89</v>
      </c>
      <c r="E57" s="212">
        <v>110000</v>
      </c>
      <c r="F57" s="212">
        <v>0</v>
      </c>
      <c r="G57" s="212">
        <v>0</v>
      </c>
      <c r="H57" s="212">
        <v>0</v>
      </c>
      <c r="I57" s="220">
        <v>110000</v>
      </c>
      <c r="J57" s="330">
        <f t="shared" si="12"/>
        <v>110.00000000000001</v>
      </c>
      <c r="K57" s="364">
        <v>120000</v>
      </c>
      <c r="L57" s="368">
        <v>130000</v>
      </c>
    </row>
    <row r="60" ht="15.75" thickBot="1"/>
    <row r="61" spans="1:12" ht="30.75" customHeight="1" thickBot="1">
      <c r="A61" s="468" t="s">
        <v>455</v>
      </c>
      <c r="B61" s="316" t="s">
        <v>15</v>
      </c>
      <c r="C61" s="441" t="s">
        <v>461</v>
      </c>
      <c r="D61" s="438"/>
      <c r="E61" s="437" t="s">
        <v>453</v>
      </c>
      <c r="F61" s="426"/>
      <c r="G61" s="426"/>
      <c r="H61" s="426"/>
      <c r="I61" s="427"/>
      <c r="J61" s="435" t="s">
        <v>16</v>
      </c>
      <c r="K61" s="441" t="s">
        <v>2</v>
      </c>
      <c r="L61" s="438"/>
    </row>
    <row r="62" spans="1:12" ht="66.75" customHeight="1" thickBot="1">
      <c r="A62" s="468"/>
      <c r="B62" s="316"/>
      <c r="C62" s="306" t="s">
        <v>403</v>
      </c>
      <c r="D62" s="307" t="s">
        <v>402</v>
      </c>
      <c r="E62" s="38" t="s">
        <v>125</v>
      </c>
      <c r="F62" s="38" t="s">
        <v>132</v>
      </c>
      <c r="G62" s="38" t="s">
        <v>126</v>
      </c>
      <c r="H62" s="38" t="s">
        <v>131</v>
      </c>
      <c r="I62" s="306" t="s">
        <v>358</v>
      </c>
      <c r="J62" s="436"/>
      <c r="K62" s="376" t="s">
        <v>451</v>
      </c>
      <c r="L62" s="377" t="s">
        <v>452</v>
      </c>
    </row>
    <row r="63" spans="1:12" ht="12.75" customHeight="1" thickBot="1">
      <c r="A63" s="1">
        <v>1</v>
      </c>
      <c r="B63" s="1">
        <v>2</v>
      </c>
      <c r="C63" s="195">
        <v>3</v>
      </c>
      <c r="D63" s="1">
        <v>4</v>
      </c>
      <c r="E63" s="1">
        <v>5</v>
      </c>
      <c r="F63" s="1">
        <v>6</v>
      </c>
      <c r="G63" s="1">
        <v>7</v>
      </c>
      <c r="H63" s="1">
        <v>8</v>
      </c>
      <c r="I63" s="195">
        <v>9</v>
      </c>
      <c r="J63" s="1" t="s">
        <v>359</v>
      </c>
      <c r="K63" s="195">
        <v>11</v>
      </c>
      <c r="L63" s="195">
        <v>12</v>
      </c>
    </row>
    <row r="64" spans="11:12" ht="15.75" thickBot="1">
      <c r="K64" s="196"/>
      <c r="L64" s="196"/>
    </row>
    <row r="65" spans="1:12" ht="15">
      <c r="A65" s="500" t="s">
        <v>164</v>
      </c>
      <c r="B65" s="501"/>
      <c r="C65" s="245">
        <f>SUM(C66+C67)</f>
        <v>113770</v>
      </c>
      <c r="D65" s="34">
        <f aca="true" t="shared" si="13" ref="D65:I65">SUM(D66+D67)</f>
        <v>43824.08</v>
      </c>
      <c r="E65" s="246">
        <f t="shared" si="13"/>
        <v>88300</v>
      </c>
      <c r="F65" s="246">
        <f t="shared" si="13"/>
        <v>8770</v>
      </c>
      <c r="G65" s="246">
        <f t="shared" si="13"/>
        <v>0</v>
      </c>
      <c r="H65" s="246">
        <f t="shared" si="13"/>
        <v>11700</v>
      </c>
      <c r="I65" s="245">
        <f t="shared" si="13"/>
        <v>108770</v>
      </c>
      <c r="J65" s="353">
        <f>SUM(I65/C65)*100</f>
        <v>95.60516832205327</v>
      </c>
      <c r="K65" s="34">
        <f>SUM(K66+K67)</f>
        <v>109000</v>
      </c>
      <c r="L65" s="389">
        <f>SUM(L66+L67)</f>
        <v>109000</v>
      </c>
    </row>
    <row r="66" spans="1:16" ht="34.5" customHeight="1">
      <c r="A66" s="382" t="s">
        <v>443</v>
      </c>
      <c r="B66" s="383"/>
      <c r="C66" s="200">
        <v>105000</v>
      </c>
      <c r="D66" s="200">
        <v>43796.71</v>
      </c>
      <c r="E66" s="206">
        <v>88300</v>
      </c>
      <c r="F66" s="206">
        <v>0</v>
      </c>
      <c r="G66" s="206">
        <v>0</v>
      </c>
      <c r="H66" s="206">
        <v>11700</v>
      </c>
      <c r="I66" s="200">
        <v>100000</v>
      </c>
      <c r="J66" s="329">
        <f>SUM(I66/C66)*100</f>
        <v>95.23809523809523</v>
      </c>
      <c r="K66" s="366">
        <v>100000</v>
      </c>
      <c r="L66" s="367">
        <v>100000</v>
      </c>
      <c r="M66" s="193"/>
      <c r="N66" s="193"/>
      <c r="O66" s="193"/>
      <c r="P66" s="193"/>
    </row>
    <row r="67" spans="1:12" ht="15.75" thickBot="1">
      <c r="A67" s="483" t="s">
        <v>165</v>
      </c>
      <c r="B67" s="484"/>
      <c r="C67" s="201">
        <v>8770</v>
      </c>
      <c r="D67" s="201">
        <v>27.37</v>
      </c>
      <c r="E67" s="207">
        <v>0</v>
      </c>
      <c r="F67" s="207">
        <v>8770</v>
      </c>
      <c r="G67" s="207">
        <v>0</v>
      </c>
      <c r="H67" s="207">
        <v>0</v>
      </c>
      <c r="I67" s="201">
        <v>8770</v>
      </c>
      <c r="J67" s="330">
        <f>SUM(I67/C67)*100</f>
        <v>100</v>
      </c>
      <c r="K67" s="390">
        <v>9000</v>
      </c>
      <c r="L67" s="391">
        <v>9000</v>
      </c>
    </row>
    <row r="68" spans="3:12" ht="15.75" thickBot="1">
      <c r="C68" s="37"/>
      <c r="D68" s="19"/>
      <c r="E68" s="208"/>
      <c r="F68" s="208"/>
      <c r="G68" s="208"/>
      <c r="H68" s="208"/>
      <c r="I68" s="37"/>
      <c r="J68" s="44"/>
      <c r="K68" s="197"/>
      <c r="L68" s="197"/>
    </row>
    <row r="69" spans="1:12" ht="15">
      <c r="A69" s="500" t="s">
        <v>166</v>
      </c>
      <c r="B69" s="501"/>
      <c r="C69" s="245">
        <f>SUM(C70+C71)</f>
        <v>13100</v>
      </c>
      <c r="D69" s="34">
        <f aca="true" t="shared" si="14" ref="D69:I69">SUM(D70+D71)</f>
        <v>6679.57</v>
      </c>
      <c r="E69" s="246">
        <f t="shared" si="14"/>
        <v>13100</v>
      </c>
      <c r="F69" s="246">
        <f t="shared" si="14"/>
        <v>0</v>
      </c>
      <c r="G69" s="246">
        <f t="shared" si="14"/>
        <v>0</v>
      </c>
      <c r="H69" s="246">
        <f t="shared" si="14"/>
        <v>0</v>
      </c>
      <c r="I69" s="245">
        <f t="shared" si="14"/>
        <v>13100</v>
      </c>
      <c r="J69" s="353">
        <f>SUM(I69/C69)*100</f>
        <v>100</v>
      </c>
      <c r="K69" s="34">
        <f>SUM(K70+K71)</f>
        <v>13500</v>
      </c>
      <c r="L69" s="389">
        <f>SUM(L70+L71)</f>
        <v>13500</v>
      </c>
    </row>
    <row r="70" spans="1:12" ht="15">
      <c r="A70" s="382" t="s">
        <v>329</v>
      </c>
      <c r="B70" s="383"/>
      <c r="C70" s="200">
        <v>12000</v>
      </c>
      <c r="D70" s="200">
        <v>5919.37</v>
      </c>
      <c r="E70" s="206">
        <v>12000</v>
      </c>
      <c r="F70" s="206">
        <v>0</v>
      </c>
      <c r="G70" s="206">
        <v>0</v>
      </c>
      <c r="H70" s="206">
        <v>0</v>
      </c>
      <c r="I70" s="200">
        <v>12000</v>
      </c>
      <c r="J70" s="329">
        <f>SUM(I70/C70)*100</f>
        <v>100</v>
      </c>
      <c r="K70" s="366">
        <v>12000</v>
      </c>
      <c r="L70" s="367">
        <v>12000</v>
      </c>
    </row>
    <row r="71" spans="1:12" ht="15.75" thickBot="1">
      <c r="A71" s="483" t="s">
        <v>167</v>
      </c>
      <c r="B71" s="484"/>
      <c r="C71" s="201">
        <v>1100</v>
      </c>
      <c r="D71" s="201">
        <v>760.2</v>
      </c>
      <c r="E71" s="207">
        <v>1100</v>
      </c>
      <c r="F71" s="207">
        <v>0</v>
      </c>
      <c r="G71" s="207">
        <v>0</v>
      </c>
      <c r="H71" s="207">
        <v>0</v>
      </c>
      <c r="I71" s="201">
        <v>1100</v>
      </c>
      <c r="J71" s="330">
        <f>SUM(I71/C71)*100</f>
        <v>100</v>
      </c>
      <c r="K71" s="390">
        <v>1500</v>
      </c>
      <c r="L71" s="391">
        <v>1500</v>
      </c>
    </row>
    <row r="72" spans="3:12" ht="7.5" customHeight="1" thickBot="1">
      <c r="C72" s="37"/>
      <c r="D72" s="19"/>
      <c r="E72" s="208"/>
      <c r="F72" s="208"/>
      <c r="G72" s="208"/>
      <c r="H72" s="208"/>
      <c r="I72" s="37"/>
      <c r="J72" s="44"/>
      <c r="K72" s="197"/>
      <c r="L72" s="197"/>
    </row>
    <row r="73" spans="1:12" ht="15">
      <c r="A73" s="500" t="s">
        <v>168</v>
      </c>
      <c r="B73" s="501"/>
      <c r="C73" s="245">
        <f>SUM(C74+C75+C76+C77+C78)</f>
        <v>256000</v>
      </c>
      <c r="D73" s="34">
        <f aca="true" t="shared" si="15" ref="D73:I73">SUM(D74+D75+D76+D77+D78)</f>
        <v>59740.369</v>
      </c>
      <c r="E73" s="246">
        <f t="shared" si="15"/>
        <v>255000</v>
      </c>
      <c r="F73" s="246">
        <f t="shared" si="15"/>
        <v>0</v>
      </c>
      <c r="G73" s="246">
        <f t="shared" si="15"/>
        <v>0</v>
      </c>
      <c r="H73" s="246">
        <f t="shared" si="15"/>
        <v>0</v>
      </c>
      <c r="I73" s="245">
        <f t="shared" si="15"/>
        <v>255000</v>
      </c>
      <c r="J73" s="353">
        <f aca="true" t="shared" si="16" ref="J73:J78">SUM(I73/C73)*100</f>
        <v>99.609375</v>
      </c>
      <c r="K73" s="34">
        <f>SUM(K74+K75+K76+K77+K78)</f>
        <v>275000</v>
      </c>
      <c r="L73" s="389">
        <f>SUM(L74+L75+L76+L77+L78)</f>
        <v>275000</v>
      </c>
    </row>
    <row r="74" spans="1:15" ht="24" customHeight="1">
      <c r="A74" s="382" t="s">
        <v>372</v>
      </c>
      <c r="B74" s="383"/>
      <c r="C74" s="200">
        <v>36000</v>
      </c>
      <c r="D74" s="200">
        <v>21774.41</v>
      </c>
      <c r="E74" s="206">
        <v>35000</v>
      </c>
      <c r="F74" s="206">
        <v>0</v>
      </c>
      <c r="G74" s="206">
        <v>0</v>
      </c>
      <c r="H74" s="206">
        <v>0</v>
      </c>
      <c r="I74" s="200">
        <v>35000</v>
      </c>
      <c r="J74" s="329">
        <f t="shared" si="16"/>
        <v>97.22222222222221</v>
      </c>
      <c r="K74" s="366">
        <v>35000</v>
      </c>
      <c r="L74" s="367">
        <v>35000</v>
      </c>
      <c r="M74" s="321"/>
      <c r="N74" s="321"/>
      <c r="O74" s="321"/>
    </row>
    <row r="75" spans="1:15" ht="22.5" customHeight="1">
      <c r="A75" s="382" t="s">
        <v>373</v>
      </c>
      <c r="B75" s="383"/>
      <c r="C75" s="200">
        <v>30000</v>
      </c>
      <c r="D75" s="200">
        <v>0</v>
      </c>
      <c r="E75" s="206">
        <v>30000</v>
      </c>
      <c r="F75" s="206">
        <v>0</v>
      </c>
      <c r="G75" s="206">
        <v>0</v>
      </c>
      <c r="H75" s="206">
        <v>0</v>
      </c>
      <c r="I75" s="200">
        <v>30000</v>
      </c>
      <c r="J75" s="329">
        <f t="shared" si="16"/>
        <v>100</v>
      </c>
      <c r="K75" s="366">
        <v>50000</v>
      </c>
      <c r="L75" s="367">
        <v>50000</v>
      </c>
      <c r="M75" s="321"/>
      <c r="N75" s="321"/>
      <c r="O75" s="321"/>
    </row>
    <row r="76" spans="1:15" ht="23.25" customHeight="1">
      <c r="A76" s="382" t="s">
        <v>374</v>
      </c>
      <c r="B76" s="383"/>
      <c r="C76" s="200">
        <v>110000</v>
      </c>
      <c r="D76" s="200">
        <v>0</v>
      </c>
      <c r="E76" s="206">
        <v>110000</v>
      </c>
      <c r="F76" s="206">
        <v>0</v>
      </c>
      <c r="G76" s="206">
        <v>0</v>
      </c>
      <c r="H76" s="206">
        <v>0</v>
      </c>
      <c r="I76" s="200">
        <v>110000</v>
      </c>
      <c r="J76" s="329">
        <f t="shared" si="16"/>
        <v>100</v>
      </c>
      <c r="K76" s="366">
        <v>110000</v>
      </c>
      <c r="L76" s="367">
        <v>110000</v>
      </c>
      <c r="M76" s="321"/>
      <c r="N76" s="321"/>
      <c r="O76" s="321"/>
    </row>
    <row r="77" spans="1:15" ht="23.25" customHeight="1">
      <c r="A77" s="382" t="s">
        <v>375</v>
      </c>
      <c r="B77" s="383"/>
      <c r="C77" s="200">
        <v>60000</v>
      </c>
      <c r="D77" s="200">
        <v>34342.54</v>
      </c>
      <c r="E77" s="206">
        <v>60000</v>
      </c>
      <c r="F77" s="206">
        <v>0</v>
      </c>
      <c r="G77" s="206">
        <v>0</v>
      </c>
      <c r="H77" s="206">
        <v>0</v>
      </c>
      <c r="I77" s="200">
        <v>60000</v>
      </c>
      <c r="J77" s="329">
        <f t="shared" si="16"/>
        <v>100</v>
      </c>
      <c r="K77" s="366">
        <v>60000</v>
      </c>
      <c r="L77" s="367">
        <v>60000</v>
      </c>
      <c r="M77" s="321"/>
      <c r="N77" s="321"/>
      <c r="O77" s="321"/>
    </row>
    <row r="78" spans="1:15" ht="23.25" customHeight="1" thickBot="1">
      <c r="A78" s="473" t="s">
        <v>393</v>
      </c>
      <c r="B78" s="474"/>
      <c r="C78" s="201">
        <v>20000</v>
      </c>
      <c r="D78" s="201">
        <v>3623.419</v>
      </c>
      <c r="E78" s="207">
        <v>20000</v>
      </c>
      <c r="F78" s="207">
        <v>0</v>
      </c>
      <c r="G78" s="207">
        <v>0</v>
      </c>
      <c r="H78" s="207">
        <v>0</v>
      </c>
      <c r="I78" s="201">
        <v>20000</v>
      </c>
      <c r="J78" s="330">
        <f t="shared" si="16"/>
        <v>100</v>
      </c>
      <c r="K78" s="390">
        <v>20000</v>
      </c>
      <c r="L78" s="391">
        <v>20000</v>
      </c>
      <c r="M78" s="321"/>
      <c r="N78" s="321"/>
      <c r="O78" s="321"/>
    </row>
    <row r="79" spans="3:12" ht="9.75" customHeight="1" thickBot="1">
      <c r="C79" s="37"/>
      <c r="D79" s="19"/>
      <c r="E79" s="208"/>
      <c r="F79" s="208"/>
      <c r="G79" s="208"/>
      <c r="H79" s="208"/>
      <c r="I79" s="37"/>
      <c r="J79" s="44"/>
      <c r="K79" s="197"/>
      <c r="L79" s="197"/>
    </row>
    <row r="80" spans="1:12" ht="24" customHeight="1">
      <c r="A80" s="489" t="s">
        <v>362</v>
      </c>
      <c r="B80" s="490"/>
      <c r="C80" s="245">
        <f>SUM(C81+C82)</f>
        <v>5300</v>
      </c>
      <c r="D80" s="34">
        <f aca="true" t="shared" si="17" ref="D80:I80">SUM(D81+D82)</f>
        <v>2682.62</v>
      </c>
      <c r="E80" s="246">
        <f t="shared" si="17"/>
        <v>5300</v>
      </c>
      <c r="F80" s="246">
        <f t="shared" si="17"/>
        <v>0</v>
      </c>
      <c r="G80" s="246">
        <f t="shared" si="17"/>
        <v>0</v>
      </c>
      <c r="H80" s="246">
        <f t="shared" si="17"/>
        <v>0</v>
      </c>
      <c r="I80" s="245">
        <f t="shared" si="17"/>
        <v>5300</v>
      </c>
      <c r="J80" s="353">
        <f>SUM(I80/C80)*100</f>
        <v>100</v>
      </c>
      <c r="K80" s="34">
        <f>SUM(K81+K82)</f>
        <v>5300</v>
      </c>
      <c r="L80" s="389">
        <f>SUM(L81+L82)</f>
        <v>5300</v>
      </c>
    </row>
    <row r="81" spans="1:12" ht="15">
      <c r="A81" s="382" t="s">
        <v>335</v>
      </c>
      <c r="B81" s="383"/>
      <c r="C81" s="200">
        <v>1750</v>
      </c>
      <c r="D81" s="200">
        <v>931.06</v>
      </c>
      <c r="E81" s="206">
        <v>1750</v>
      </c>
      <c r="F81" s="206">
        <v>0</v>
      </c>
      <c r="G81" s="206">
        <v>0</v>
      </c>
      <c r="H81" s="206">
        <v>0</v>
      </c>
      <c r="I81" s="200">
        <v>1750</v>
      </c>
      <c r="J81" s="329">
        <f>SUM(I81/C81)*100</f>
        <v>100</v>
      </c>
      <c r="K81" s="366">
        <v>1750</v>
      </c>
      <c r="L81" s="367">
        <v>1750</v>
      </c>
    </row>
    <row r="82" spans="1:16" ht="15.75" thickBot="1">
      <c r="A82" s="483" t="s">
        <v>169</v>
      </c>
      <c r="B82" s="484"/>
      <c r="C82" s="201">
        <v>3550</v>
      </c>
      <c r="D82" s="201">
        <v>1751.56</v>
      </c>
      <c r="E82" s="207">
        <v>3550</v>
      </c>
      <c r="F82" s="207">
        <v>0</v>
      </c>
      <c r="G82" s="207">
        <v>0</v>
      </c>
      <c r="H82" s="207">
        <v>0</v>
      </c>
      <c r="I82" s="201">
        <v>3550</v>
      </c>
      <c r="J82" s="330">
        <f>SUM(I82/C82)*100</f>
        <v>100</v>
      </c>
      <c r="K82" s="201">
        <v>3550</v>
      </c>
      <c r="L82" s="331">
        <v>3550</v>
      </c>
      <c r="M82" s="283"/>
      <c r="N82" s="283"/>
      <c r="O82" s="283"/>
      <c r="P82" s="283"/>
    </row>
    <row r="83" spans="1:10" ht="15">
      <c r="A83" s="104"/>
      <c r="B83" s="104"/>
      <c r="C83" s="105"/>
      <c r="D83" s="105"/>
      <c r="E83" s="105"/>
      <c r="F83" s="105"/>
      <c r="G83" s="105"/>
      <c r="H83" s="105"/>
      <c r="I83" s="105"/>
      <c r="J83" s="106"/>
    </row>
    <row r="84" spans="1:10" ht="11.25" customHeight="1" thickBot="1">
      <c r="A84" s="102"/>
      <c r="B84" s="102"/>
      <c r="C84" s="103"/>
      <c r="D84" s="103"/>
      <c r="E84" s="103"/>
      <c r="F84" s="103"/>
      <c r="G84" s="103"/>
      <c r="H84" s="103"/>
      <c r="I84" s="103"/>
      <c r="J84" s="97"/>
    </row>
    <row r="85" spans="1:12" ht="31.5" customHeight="1" thickBot="1">
      <c r="A85" s="468" t="s">
        <v>455</v>
      </c>
      <c r="B85" s="316" t="s">
        <v>15</v>
      </c>
      <c r="C85" s="441" t="s">
        <v>461</v>
      </c>
      <c r="D85" s="438"/>
      <c r="E85" s="437" t="s">
        <v>453</v>
      </c>
      <c r="F85" s="426"/>
      <c r="G85" s="426"/>
      <c r="H85" s="426"/>
      <c r="I85" s="427"/>
      <c r="J85" s="435" t="s">
        <v>16</v>
      </c>
      <c r="K85" s="441" t="s">
        <v>2</v>
      </c>
      <c r="L85" s="438"/>
    </row>
    <row r="86" spans="1:12" ht="66.75" customHeight="1" thickBot="1">
      <c r="A86" s="468"/>
      <c r="B86" s="316"/>
      <c r="C86" s="306" t="s">
        <v>403</v>
      </c>
      <c r="D86" s="307" t="s">
        <v>402</v>
      </c>
      <c r="E86" s="38" t="s">
        <v>125</v>
      </c>
      <c r="F86" s="38" t="s">
        <v>132</v>
      </c>
      <c r="G86" s="38" t="s">
        <v>126</v>
      </c>
      <c r="H86" s="38" t="s">
        <v>131</v>
      </c>
      <c r="I86" s="306" t="s">
        <v>358</v>
      </c>
      <c r="J86" s="436"/>
      <c r="K86" s="376" t="s">
        <v>451</v>
      </c>
      <c r="L86" s="377" t="s">
        <v>452</v>
      </c>
    </row>
    <row r="87" spans="1:12" ht="12.75" customHeight="1" thickBot="1">
      <c r="A87" s="1">
        <v>1</v>
      </c>
      <c r="B87" s="1">
        <v>2</v>
      </c>
      <c r="C87" s="195">
        <v>3</v>
      </c>
      <c r="D87" s="1">
        <v>4</v>
      </c>
      <c r="E87" s="1">
        <v>5</v>
      </c>
      <c r="F87" s="1">
        <v>6</v>
      </c>
      <c r="G87" s="1">
        <v>7</v>
      </c>
      <c r="H87" s="1">
        <v>8</v>
      </c>
      <c r="I87" s="195">
        <v>9</v>
      </c>
      <c r="J87" s="1" t="s">
        <v>359</v>
      </c>
      <c r="K87" s="195">
        <v>11</v>
      </c>
      <c r="L87" s="195">
        <v>12</v>
      </c>
    </row>
    <row r="88" spans="11:12" ht="5.25" customHeight="1" thickBot="1">
      <c r="K88" s="196"/>
      <c r="L88" s="196"/>
    </row>
    <row r="89" spans="1:12" ht="15">
      <c r="A89" s="500" t="s">
        <v>344</v>
      </c>
      <c r="B89" s="501"/>
      <c r="C89" s="232">
        <f>SUM(C90+C91+C92+C93+C96+C97+C98+C99+C100+C101+C102+C103+C104+C105)</f>
        <v>364200</v>
      </c>
      <c r="D89" s="170">
        <f>SUM(D90+D91+D92+D93+D96+D97+D98+D99+D100+D101+D102+D103+D104+D105)</f>
        <v>124413.06</v>
      </c>
      <c r="E89" s="216">
        <f>SUM(E90+E91+E92+E93+E96+E97+E98+E99+E100+E101+E102+E103+E104+E105)</f>
        <v>284380</v>
      </c>
      <c r="F89" s="216">
        <f>SUM(F90+F91+F92+F96+F97+F98+F99+F100+F101+F102+F103+F104+F105)</f>
        <v>10000</v>
      </c>
      <c r="G89" s="216">
        <f>SUM(G90+G91+G92+G93+G96+G97+G98+G99+G100+G101+G102+G103+G104+G105)</f>
        <v>25000</v>
      </c>
      <c r="H89" s="216">
        <f>SUM(H90+H91+H92+H96+H97+H98+H99+H100+H101+H102+H103+H104+H105)</f>
        <v>8230</v>
      </c>
      <c r="I89" s="232">
        <f>SUM(I90+I91+I92+I93+I96+I97+I98+I99+I100+I101+I102+I103+I104+I105)</f>
        <v>327610</v>
      </c>
      <c r="J89" s="353">
        <f>SUM(I89/C89)*100</f>
        <v>89.95332235035694</v>
      </c>
      <c r="K89" s="33">
        <f>SUM(K90+K91+K92+K93+K96+K97+K98+K99+K100+K101+K102+K103+K104+K105)</f>
        <v>338000</v>
      </c>
      <c r="L89" s="379">
        <f>SUM(L90+L91+L92+L93+L96+L97+L98+L99+L100+L101+L102+L103+L104+L105)</f>
        <v>304000</v>
      </c>
    </row>
    <row r="90" spans="1:12" ht="15">
      <c r="A90" s="481" t="s">
        <v>343</v>
      </c>
      <c r="B90" s="482"/>
      <c r="C90" s="221">
        <v>8000</v>
      </c>
      <c r="D90" s="221">
        <v>3936.56</v>
      </c>
      <c r="E90" s="32">
        <v>8000</v>
      </c>
      <c r="F90" s="32">
        <v>0</v>
      </c>
      <c r="G90" s="32">
        <v>0</v>
      </c>
      <c r="H90" s="32">
        <v>0</v>
      </c>
      <c r="I90" s="221">
        <v>8000</v>
      </c>
      <c r="J90" s="329">
        <f>SUM(I90/C90)*100</f>
        <v>100</v>
      </c>
      <c r="K90" s="380">
        <v>8000</v>
      </c>
      <c r="L90" s="381">
        <v>8000</v>
      </c>
    </row>
    <row r="91" spans="1:15" ht="23.25" customHeight="1">
      <c r="A91" s="511" t="s">
        <v>456</v>
      </c>
      <c r="B91" s="512"/>
      <c r="C91" s="221">
        <v>22200</v>
      </c>
      <c r="D91" s="221">
        <v>6859</v>
      </c>
      <c r="E91" s="32">
        <v>19570</v>
      </c>
      <c r="F91" s="32">
        <v>0</v>
      </c>
      <c r="G91" s="32">
        <v>0</v>
      </c>
      <c r="H91" s="32">
        <v>430</v>
      </c>
      <c r="I91" s="221">
        <v>20000</v>
      </c>
      <c r="J91" s="329">
        <f aca="true" t="shared" si="18" ref="J91:J105">SUM(I91/C91)*100</f>
        <v>90.09009009009009</v>
      </c>
      <c r="K91" s="380">
        <v>20000</v>
      </c>
      <c r="L91" s="381">
        <v>20000</v>
      </c>
      <c r="M91" s="283"/>
      <c r="N91" s="283"/>
      <c r="O91" s="283"/>
    </row>
    <row r="92" spans="1:12" ht="34.5" customHeight="1">
      <c r="A92" s="382" t="s">
        <v>376</v>
      </c>
      <c r="B92" s="383"/>
      <c r="C92" s="221">
        <v>10000</v>
      </c>
      <c r="D92" s="221">
        <v>3698.48</v>
      </c>
      <c r="E92" s="32">
        <v>10000</v>
      </c>
      <c r="F92" s="32">
        <v>0</v>
      </c>
      <c r="G92" s="32">
        <v>0</v>
      </c>
      <c r="H92" s="32">
        <v>0</v>
      </c>
      <c r="I92" s="221">
        <v>10000</v>
      </c>
      <c r="J92" s="329">
        <f t="shared" si="18"/>
        <v>100</v>
      </c>
      <c r="K92" s="380">
        <v>10000</v>
      </c>
      <c r="L92" s="381">
        <v>10000</v>
      </c>
    </row>
    <row r="93" spans="1:16" ht="16.5" customHeight="1">
      <c r="A93" s="382" t="s">
        <v>342</v>
      </c>
      <c r="B93" s="383"/>
      <c r="C93" s="221">
        <f>SUM(C94:C95)</f>
        <v>15000</v>
      </c>
      <c r="D93" s="221">
        <f>SUM(D94+D95)</f>
        <v>0</v>
      </c>
      <c r="E93" s="32">
        <f>SUM(E94+E95)</f>
        <v>46610</v>
      </c>
      <c r="F93" s="32">
        <v>0</v>
      </c>
      <c r="G93" s="32">
        <v>0</v>
      </c>
      <c r="H93" s="32">
        <v>0</v>
      </c>
      <c r="I93" s="221">
        <f>SUM(I94+I95)</f>
        <v>46610</v>
      </c>
      <c r="J93" s="329">
        <f t="shared" si="18"/>
        <v>310.73333333333335</v>
      </c>
      <c r="K93" s="380">
        <f>SUM(K94+K95)</f>
        <v>100000</v>
      </c>
      <c r="L93" s="380">
        <f>SUM(L94+L95)</f>
        <v>15000</v>
      </c>
      <c r="M93" s="283"/>
      <c r="N93" s="283"/>
      <c r="O93" s="283"/>
      <c r="P93" s="283"/>
    </row>
    <row r="94" spans="1:16" ht="14.25" customHeight="1">
      <c r="A94" s="505" t="s">
        <v>346</v>
      </c>
      <c r="B94" s="506"/>
      <c r="C94" s="221">
        <v>15000</v>
      </c>
      <c r="D94" s="221">
        <v>0</v>
      </c>
      <c r="E94" s="32">
        <v>4000</v>
      </c>
      <c r="F94" s="32">
        <v>0</v>
      </c>
      <c r="G94" s="32">
        <v>0</v>
      </c>
      <c r="H94" s="32">
        <v>0</v>
      </c>
      <c r="I94" s="221">
        <v>4000</v>
      </c>
      <c r="J94" s="329">
        <f t="shared" si="18"/>
        <v>26.666666666666668</v>
      </c>
      <c r="K94" s="380">
        <v>15000</v>
      </c>
      <c r="L94" s="381">
        <v>15000</v>
      </c>
      <c r="M94" s="283"/>
      <c r="N94" s="283"/>
      <c r="O94" s="283"/>
      <c r="P94" s="283"/>
    </row>
    <row r="95" spans="1:18" ht="14.25" customHeight="1">
      <c r="A95" s="505" t="s">
        <v>345</v>
      </c>
      <c r="B95" s="506"/>
      <c r="C95" s="221">
        <v>0</v>
      </c>
      <c r="D95" s="221">
        <v>0</v>
      </c>
      <c r="E95" s="32">
        <v>42610</v>
      </c>
      <c r="F95" s="32">
        <v>0</v>
      </c>
      <c r="G95" s="32">
        <v>0</v>
      </c>
      <c r="H95" s="32">
        <v>0</v>
      </c>
      <c r="I95" s="221">
        <v>42610</v>
      </c>
      <c r="J95" s="329">
        <v>0</v>
      </c>
      <c r="K95" s="380">
        <v>85000</v>
      </c>
      <c r="L95" s="381">
        <v>0</v>
      </c>
      <c r="M95" s="530"/>
      <c r="N95" s="531"/>
      <c r="O95" s="531"/>
      <c r="P95" s="531"/>
      <c r="Q95" s="531"/>
      <c r="R95" s="531"/>
    </row>
    <row r="96" spans="1:16" ht="24.75" customHeight="1">
      <c r="A96" s="382" t="s">
        <v>341</v>
      </c>
      <c r="B96" s="383"/>
      <c r="C96" s="221">
        <v>3000</v>
      </c>
      <c r="D96" s="221">
        <v>2286.08</v>
      </c>
      <c r="E96" s="32">
        <v>1500</v>
      </c>
      <c r="F96" s="32">
        <v>0</v>
      </c>
      <c r="G96" s="32">
        <v>0</v>
      </c>
      <c r="H96" s="32">
        <v>0</v>
      </c>
      <c r="I96" s="221">
        <v>1500</v>
      </c>
      <c r="J96" s="329">
        <f t="shared" si="18"/>
        <v>50</v>
      </c>
      <c r="K96" s="380">
        <v>1500</v>
      </c>
      <c r="L96" s="381">
        <v>1500</v>
      </c>
      <c r="M96" s="283"/>
      <c r="N96" s="283"/>
      <c r="O96" s="283"/>
      <c r="P96" s="283"/>
    </row>
    <row r="97" spans="1:12" ht="15" customHeight="1">
      <c r="A97" s="382" t="s">
        <v>340</v>
      </c>
      <c r="B97" s="383"/>
      <c r="C97" s="221">
        <v>4000</v>
      </c>
      <c r="D97" s="221">
        <v>600</v>
      </c>
      <c r="E97" s="32">
        <v>4000</v>
      </c>
      <c r="F97" s="32">
        <v>0</v>
      </c>
      <c r="G97" s="32">
        <v>0</v>
      </c>
      <c r="H97" s="32">
        <v>0</v>
      </c>
      <c r="I97" s="221">
        <v>4000</v>
      </c>
      <c r="J97" s="329">
        <f t="shared" si="18"/>
        <v>100</v>
      </c>
      <c r="K97" s="380">
        <v>4000</v>
      </c>
      <c r="L97" s="381">
        <v>4000</v>
      </c>
    </row>
    <row r="98" spans="1:12" ht="23.25" customHeight="1">
      <c r="A98" s="382" t="s">
        <v>1</v>
      </c>
      <c r="B98" s="383"/>
      <c r="C98" s="221">
        <v>6000</v>
      </c>
      <c r="D98" s="221">
        <v>2700</v>
      </c>
      <c r="E98" s="32">
        <v>32000</v>
      </c>
      <c r="F98" s="32">
        <v>0</v>
      </c>
      <c r="G98" s="32">
        <v>25000</v>
      </c>
      <c r="H98" s="32">
        <v>0</v>
      </c>
      <c r="I98" s="221">
        <v>57000</v>
      </c>
      <c r="J98" s="329">
        <f t="shared" si="18"/>
        <v>950</v>
      </c>
      <c r="K98" s="380">
        <v>6000</v>
      </c>
      <c r="L98" s="381">
        <v>57000</v>
      </c>
    </row>
    <row r="99" spans="1:12" ht="24.75" customHeight="1">
      <c r="A99" s="382" t="s">
        <v>330</v>
      </c>
      <c r="B99" s="383"/>
      <c r="C99" s="221">
        <v>71000</v>
      </c>
      <c r="D99" s="221">
        <v>33310</v>
      </c>
      <c r="E99" s="32">
        <v>71000</v>
      </c>
      <c r="F99" s="32">
        <v>0</v>
      </c>
      <c r="G99" s="32">
        <v>0</v>
      </c>
      <c r="H99" s="32">
        <v>0</v>
      </c>
      <c r="I99" s="221">
        <v>71000</v>
      </c>
      <c r="J99" s="329">
        <f t="shared" si="18"/>
        <v>100</v>
      </c>
      <c r="K99" s="380">
        <v>71000</v>
      </c>
      <c r="L99" s="381">
        <v>71000</v>
      </c>
    </row>
    <row r="100" spans="1:16" ht="33" customHeight="1">
      <c r="A100" s="382" t="s">
        <v>442</v>
      </c>
      <c r="B100" s="383"/>
      <c r="C100" s="221">
        <v>115000</v>
      </c>
      <c r="D100" s="221">
        <v>45350</v>
      </c>
      <c r="E100" s="32">
        <v>32200</v>
      </c>
      <c r="F100" s="32">
        <v>0</v>
      </c>
      <c r="G100" s="32">
        <v>0</v>
      </c>
      <c r="H100" s="32">
        <v>7800</v>
      </c>
      <c r="I100" s="221">
        <v>40000</v>
      </c>
      <c r="J100" s="329">
        <f t="shared" si="18"/>
        <v>34.78260869565217</v>
      </c>
      <c r="K100" s="380">
        <v>40000</v>
      </c>
      <c r="L100" s="381">
        <v>40000</v>
      </c>
      <c r="M100" s="95"/>
      <c r="N100" s="95"/>
      <c r="O100" s="95"/>
      <c r="P100" s="95"/>
    </row>
    <row r="101" spans="1:16" ht="23.25" customHeight="1">
      <c r="A101" s="382" t="s">
        <v>170</v>
      </c>
      <c r="B101" s="383"/>
      <c r="C101" s="221">
        <v>62500</v>
      </c>
      <c r="D101" s="221">
        <v>21855.98</v>
      </c>
      <c r="E101" s="32">
        <v>22000</v>
      </c>
      <c r="F101" s="32">
        <v>0</v>
      </c>
      <c r="G101" s="32">
        <v>0</v>
      </c>
      <c r="H101" s="32">
        <v>0</v>
      </c>
      <c r="I101" s="221">
        <v>22000</v>
      </c>
      <c r="J101" s="329">
        <f t="shared" si="18"/>
        <v>35.199999999999996</v>
      </c>
      <c r="K101" s="380">
        <v>30000</v>
      </c>
      <c r="L101" s="381">
        <v>30000</v>
      </c>
      <c r="M101" s="95"/>
      <c r="N101" s="95"/>
      <c r="O101" s="95"/>
      <c r="P101" s="95"/>
    </row>
    <row r="102" spans="1:12" ht="15">
      <c r="A102" s="382" t="s">
        <v>336</v>
      </c>
      <c r="B102" s="383"/>
      <c r="C102" s="221">
        <v>10000</v>
      </c>
      <c r="D102" s="221">
        <v>3066.96</v>
      </c>
      <c r="E102" s="32">
        <v>10000</v>
      </c>
      <c r="F102" s="32">
        <v>0</v>
      </c>
      <c r="G102" s="32">
        <v>0</v>
      </c>
      <c r="H102" s="32">
        <v>0</v>
      </c>
      <c r="I102" s="221">
        <v>10000</v>
      </c>
      <c r="J102" s="329">
        <f t="shared" si="18"/>
        <v>100</v>
      </c>
      <c r="K102" s="380">
        <v>10000</v>
      </c>
      <c r="L102" s="381">
        <v>10000</v>
      </c>
    </row>
    <row r="103" spans="1:12" ht="15.75" customHeight="1">
      <c r="A103" s="382" t="s">
        <v>337</v>
      </c>
      <c r="B103" s="383"/>
      <c r="C103" s="221">
        <v>15000</v>
      </c>
      <c r="D103" s="221">
        <v>0</v>
      </c>
      <c r="E103" s="32">
        <v>15000</v>
      </c>
      <c r="F103" s="32">
        <v>0</v>
      </c>
      <c r="G103" s="32">
        <v>0</v>
      </c>
      <c r="H103" s="32">
        <v>0</v>
      </c>
      <c r="I103" s="221">
        <v>15000</v>
      </c>
      <c r="J103" s="329">
        <f t="shared" si="18"/>
        <v>100</v>
      </c>
      <c r="K103" s="380">
        <v>15000</v>
      </c>
      <c r="L103" s="381">
        <v>15000</v>
      </c>
    </row>
    <row r="104" spans="1:12" ht="24.75" customHeight="1">
      <c r="A104" s="382" t="s">
        <v>338</v>
      </c>
      <c r="B104" s="383"/>
      <c r="C104" s="221">
        <v>10000</v>
      </c>
      <c r="D104" s="221">
        <v>750</v>
      </c>
      <c r="E104" s="32">
        <v>0</v>
      </c>
      <c r="F104" s="32">
        <v>10000</v>
      </c>
      <c r="G104" s="32">
        <v>0</v>
      </c>
      <c r="H104" s="32">
        <v>0</v>
      </c>
      <c r="I104" s="221">
        <v>10000</v>
      </c>
      <c r="J104" s="329">
        <f t="shared" si="18"/>
        <v>100</v>
      </c>
      <c r="K104" s="380">
        <v>10000</v>
      </c>
      <c r="L104" s="381">
        <v>10000</v>
      </c>
    </row>
    <row r="105" spans="1:12" ht="15.75" thickBot="1">
      <c r="A105" s="473" t="s">
        <v>339</v>
      </c>
      <c r="B105" s="474"/>
      <c r="C105" s="220">
        <v>12500</v>
      </c>
      <c r="D105" s="220">
        <v>0</v>
      </c>
      <c r="E105" s="212">
        <v>12500</v>
      </c>
      <c r="F105" s="212">
        <v>0</v>
      </c>
      <c r="G105" s="212">
        <v>0</v>
      </c>
      <c r="H105" s="212">
        <v>0</v>
      </c>
      <c r="I105" s="220">
        <v>12500</v>
      </c>
      <c r="J105" s="330">
        <f t="shared" si="18"/>
        <v>100</v>
      </c>
      <c r="K105" s="364">
        <v>12500</v>
      </c>
      <c r="L105" s="368">
        <v>12500</v>
      </c>
    </row>
    <row r="106" spans="1:10" ht="15">
      <c r="A106" s="10"/>
      <c r="B106" s="10"/>
      <c r="C106" s="24"/>
      <c r="D106" s="24"/>
      <c r="E106" s="24"/>
      <c r="F106" s="24"/>
      <c r="G106" s="24"/>
      <c r="H106" s="24"/>
      <c r="I106" s="24"/>
      <c r="J106" s="47"/>
    </row>
    <row r="107" spans="1:10" ht="15">
      <c r="A107" s="10"/>
      <c r="B107" s="10"/>
      <c r="C107" s="24"/>
      <c r="D107" s="24"/>
      <c r="E107" s="24"/>
      <c r="F107" s="24"/>
      <c r="G107" s="24"/>
      <c r="H107" s="24"/>
      <c r="I107" s="24"/>
      <c r="J107" s="47"/>
    </row>
    <row r="108" ht="9.75" customHeight="1" thickBot="1"/>
    <row r="109" spans="1:12" ht="30.75" customHeight="1" thickBot="1">
      <c r="A109" s="468" t="s">
        <v>455</v>
      </c>
      <c r="B109" s="316" t="s">
        <v>15</v>
      </c>
      <c r="C109" s="441" t="s">
        <v>461</v>
      </c>
      <c r="D109" s="438"/>
      <c r="E109" s="437" t="s">
        <v>453</v>
      </c>
      <c r="F109" s="426"/>
      <c r="G109" s="426"/>
      <c r="H109" s="426"/>
      <c r="I109" s="427"/>
      <c r="J109" s="435" t="s">
        <v>16</v>
      </c>
      <c r="K109" s="441" t="s">
        <v>2</v>
      </c>
      <c r="L109" s="438"/>
    </row>
    <row r="110" spans="1:12" ht="66.75" customHeight="1" thickBot="1">
      <c r="A110" s="468"/>
      <c r="B110" s="316"/>
      <c r="C110" s="306" t="s">
        <v>403</v>
      </c>
      <c r="D110" s="307" t="s">
        <v>402</v>
      </c>
      <c r="E110" s="38" t="s">
        <v>125</v>
      </c>
      <c r="F110" s="38" t="s">
        <v>132</v>
      </c>
      <c r="G110" s="38" t="s">
        <v>126</v>
      </c>
      <c r="H110" s="38" t="s">
        <v>131</v>
      </c>
      <c r="I110" s="306" t="s">
        <v>358</v>
      </c>
      <c r="J110" s="436"/>
      <c r="K110" s="376" t="s">
        <v>451</v>
      </c>
      <c r="L110" s="377" t="s">
        <v>452</v>
      </c>
    </row>
    <row r="111" spans="1:12" ht="14.25" customHeight="1" thickBot="1">
      <c r="A111" s="1">
        <v>1</v>
      </c>
      <c r="B111" s="1">
        <v>2</v>
      </c>
      <c r="C111" s="195">
        <v>3</v>
      </c>
      <c r="D111" s="1">
        <v>4</v>
      </c>
      <c r="E111" s="1">
        <v>5</v>
      </c>
      <c r="F111" s="1">
        <v>6</v>
      </c>
      <c r="G111" s="1">
        <v>7</v>
      </c>
      <c r="H111" s="1">
        <v>8</v>
      </c>
      <c r="I111" s="195">
        <v>9</v>
      </c>
      <c r="J111" s="1" t="s">
        <v>359</v>
      </c>
      <c r="K111" s="195">
        <v>11</v>
      </c>
      <c r="L111" s="195">
        <v>12</v>
      </c>
    </row>
    <row r="112" spans="1:12" ht="8.25" customHeight="1" thickBot="1">
      <c r="A112" s="72"/>
      <c r="B112" s="84"/>
      <c r="C112" s="84"/>
      <c r="D112" s="84"/>
      <c r="E112" s="84"/>
      <c r="F112" s="84"/>
      <c r="G112" s="84"/>
      <c r="H112" s="84"/>
      <c r="I112" s="84"/>
      <c r="J112" s="85"/>
      <c r="K112" s="196"/>
      <c r="L112" s="196"/>
    </row>
    <row r="113" spans="1:12" ht="30" customHeight="1" thickBot="1">
      <c r="A113" s="513" t="s">
        <v>171</v>
      </c>
      <c r="B113" s="513"/>
      <c r="C113" s="49">
        <f aca="true" t="shared" si="19" ref="C113:I113">SUM(C115+C124+C137+C147+C150+C160)</f>
        <v>1637800</v>
      </c>
      <c r="D113" s="49">
        <f t="shared" si="19"/>
        <v>675517.3600000001</v>
      </c>
      <c r="E113" s="49">
        <f t="shared" si="19"/>
        <v>1523800</v>
      </c>
      <c r="F113" s="49">
        <f t="shared" si="19"/>
        <v>0</v>
      </c>
      <c r="G113" s="49">
        <f t="shared" si="19"/>
        <v>90000</v>
      </c>
      <c r="H113" s="49">
        <f t="shared" si="19"/>
        <v>0</v>
      </c>
      <c r="I113" s="49">
        <f t="shared" si="19"/>
        <v>1613800</v>
      </c>
      <c r="J113" s="50">
        <f>SUM(I113/C113)*100</f>
        <v>98.5346196116742</v>
      </c>
      <c r="K113" s="355">
        <f>SUM(K115+K124+K137+K147+K150+K160)</f>
        <v>1653800</v>
      </c>
      <c r="L113" s="355">
        <f>SUM(L115+L124+L137+L147+L150+L160)</f>
        <v>1688800</v>
      </c>
    </row>
    <row r="114" spans="3:12" ht="8.25" customHeight="1" thickBot="1">
      <c r="C114" s="25"/>
      <c r="D114" s="25"/>
      <c r="E114" s="25"/>
      <c r="F114" s="25"/>
      <c r="G114" s="25"/>
      <c r="H114" s="25"/>
      <c r="I114" s="25"/>
      <c r="J114" s="44"/>
      <c r="K114" s="378"/>
      <c r="L114" s="378"/>
    </row>
    <row r="115" spans="1:30" s="29" customFormat="1" ht="26.25" customHeight="1">
      <c r="A115" s="489" t="s">
        <v>172</v>
      </c>
      <c r="B115" s="490"/>
      <c r="C115" s="232">
        <f>SUM(C116+C117+C120+C121+C122)</f>
        <v>597500</v>
      </c>
      <c r="D115" s="33">
        <f>SUM(D116+D117+D120+D121+D122)</f>
        <v>299341.29</v>
      </c>
      <c r="E115" s="33">
        <f>SUM(E116+E117+E120+E121+E122)</f>
        <v>597500</v>
      </c>
      <c r="F115" s="33">
        <f>SUM(F116+F117+F118+F119+F120+F121+F122)</f>
        <v>0</v>
      </c>
      <c r="G115" s="33">
        <f>SUM(G116+G117+G118+G119+G120+G121+G122)</f>
        <v>0</v>
      </c>
      <c r="H115" s="33">
        <f>SUM(H116+H117+H118+H119+H120+H121+H122)</f>
        <v>0</v>
      </c>
      <c r="I115" s="232">
        <f>SUM(I116+I117+I120+I121+I122)</f>
        <v>597500</v>
      </c>
      <c r="J115" s="353">
        <f aca="true" t="shared" si="20" ref="J115:J122">SUM(I115/C115)*100</f>
        <v>100</v>
      </c>
      <c r="K115" s="33">
        <f>SUM(K116+K117+K120+K121+K122)</f>
        <v>592500</v>
      </c>
      <c r="L115" s="379">
        <f>SUM(L116+L117+L120+L121+L122)</f>
        <v>592500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12" ht="22.5" customHeight="1">
      <c r="A116" s="382" t="s">
        <v>349</v>
      </c>
      <c r="B116" s="383"/>
      <c r="C116" s="221">
        <v>500</v>
      </c>
      <c r="D116" s="221">
        <v>177</v>
      </c>
      <c r="E116" s="21">
        <v>500</v>
      </c>
      <c r="F116" s="21">
        <v>0</v>
      </c>
      <c r="G116" s="21">
        <v>0</v>
      </c>
      <c r="H116" s="21">
        <v>0</v>
      </c>
      <c r="I116" s="221">
        <v>500</v>
      </c>
      <c r="J116" s="329">
        <f t="shared" si="20"/>
        <v>100</v>
      </c>
      <c r="K116" s="380">
        <v>500</v>
      </c>
      <c r="L116" s="381">
        <v>500</v>
      </c>
    </row>
    <row r="117" spans="1:12" ht="15">
      <c r="A117" s="514" t="s">
        <v>348</v>
      </c>
      <c r="B117" s="515"/>
      <c r="C117" s="160">
        <f aca="true" t="shared" si="21" ref="C117:I117">SUM(C118+C119)</f>
        <v>97000</v>
      </c>
      <c r="D117" s="160">
        <f t="shared" si="21"/>
        <v>54350</v>
      </c>
      <c r="E117" s="160">
        <f t="shared" si="21"/>
        <v>97000</v>
      </c>
      <c r="F117" s="160">
        <f t="shared" si="21"/>
        <v>0</v>
      </c>
      <c r="G117" s="160">
        <f t="shared" si="21"/>
        <v>0</v>
      </c>
      <c r="H117" s="160">
        <f t="shared" si="21"/>
        <v>0</v>
      </c>
      <c r="I117" s="160">
        <f t="shared" si="21"/>
        <v>97000</v>
      </c>
      <c r="J117" s="359">
        <f t="shared" si="20"/>
        <v>100</v>
      </c>
      <c r="K117" s="392">
        <f>SUM(K118+K119)</f>
        <v>97000</v>
      </c>
      <c r="L117" s="392">
        <f>SUM(L118+L119)</f>
        <v>97000</v>
      </c>
    </row>
    <row r="118" spans="1:12" ht="15">
      <c r="A118" s="505" t="s">
        <v>350</v>
      </c>
      <c r="B118" s="506"/>
      <c r="C118" s="247">
        <v>72000</v>
      </c>
      <c r="D118" s="247">
        <v>36950</v>
      </c>
      <c r="E118" s="32">
        <v>72000</v>
      </c>
      <c r="F118" s="32">
        <v>0</v>
      </c>
      <c r="G118" s="32">
        <v>0</v>
      </c>
      <c r="H118" s="32">
        <v>0</v>
      </c>
      <c r="I118" s="247">
        <v>72000</v>
      </c>
      <c r="J118" s="329">
        <f t="shared" si="20"/>
        <v>100</v>
      </c>
      <c r="K118" s="393">
        <v>72000</v>
      </c>
      <c r="L118" s="394">
        <v>72000</v>
      </c>
    </row>
    <row r="119" spans="1:12" ht="15">
      <c r="A119" s="505" t="s">
        <v>173</v>
      </c>
      <c r="B119" s="506"/>
      <c r="C119" s="247">
        <v>25000</v>
      </c>
      <c r="D119" s="247">
        <v>17400</v>
      </c>
      <c r="E119" s="32">
        <v>25000</v>
      </c>
      <c r="F119" s="32">
        <v>0</v>
      </c>
      <c r="G119" s="32">
        <v>0</v>
      </c>
      <c r="H119" s="32">
        <v>0</v>
      </c>
      <c r="I119" s="247">
        <v>25000</v>
      </c>
      <c r="J119" s="329">
        <f t="shared" si="20"/>
        <v>100</v>
      </c>
      <c r="K119" s="393">
        <v>25000</v>
      </c>
      <c r="L119" s="394">
        <v>25000</v>
      </c>
    </row>
    <row r="120" spans="1:12" ht="15">
      <c r="A120" s="382" t="s">
        <v>347</v>
      </c>
      <c r="B120" s="383"/>
      <c r="C120" s="221">
        <v>135000</v>
      </c>
      <c r="D120" s="221">
        <v>69100</v>
      </c>
      <c r="E120" s="21">
        <v>135000</v>
      </c>
      <c r="F120" s="21">
        <v>0</v>
      </c>
      <c r="G120" s="21">
        <v>0</v>
      </c>
      <c r="H120" s="21">
        <v>0</v>
      </c>
      <c r="I120" s="221">
        <v>135000</v>
      </c>
      <c r="J120" s="329">
        <f t="shared" si="20"/>
        <v>100</v>
      </c>
      <c r="K120" s="380">
        <v>130000</v>
      </c>
      <c r="L120" s="381">
        <v>130000</v>
      </c>
    </row>
    <row r="121" spans="1:12" ht="14.25" customHeight="1">
      <c r="A121" s="382" t="s">
        <v>174</v>
      </c>
      <c r="B121" s="383"/>
      <c r="C121" s="221">
        <v>210000</v>
      </c>
      <c r="D121" s="221">
        <v>100000</v>
      </c>
      <c r="E121" s="21">
        <v>210000</v>
      </c>
      <c r="F121" s="21">
        <v>0</v>
      </c>
      <c r="G121" s="21">
        <v>0</v>
      </c>
      <c r="H121" s="21">
        <v>0</v>
      </c>
      <c r="I121" s="221">
        <v>210000</v>
      </c>
      <c r="J121" s="329">
        <f t="shared" si="20"/>
        <v>100</v>
      </c>
      <c r="K121" s="380">
        <v>210000</v>
      </c>
      <c r="L121" s="381">
        <v>210000</v>
      </c>
    </row>
    <row r="122" spans="1:12" ht="15.75" thickBot="1">
      <c r="A122" s="473" t="s">
        <v>175</v>
      </c>
      <c r="B122" s="474"/>
      <c r="C122" s="220">
        <v>155000</v>
      </c>
      <c r="D122" s="220">
        <v>75714.29</v>
      </c>
      <c r="E122" s="22">
        <v>155000</v>
      </c>
      <c r="F122" s="22">
        <v>0</v>
      </c>
      <c r="G122" s="22">
        <v>0</v>
      </c>
      <c r="H122" s="22">
        <v>0</v>
      </c>
      <c r="I122" s="220">
        <v>155000</v>
      </c>
      <c r="J122" s="330">
        <f t="shared" si="20"/>
        <v>100</v>
      </c>
      <c r="K122" s="364">
        <v>155000</v>
      </c>
      <c r="L122" s="368">
        <v>155000</v>
      </c>
    </row>
    <row r="123" spans="3:12" ht="15.75" thickBot="1">
      <c r="C123" s="233"/>
      <c r="D123" s="25"/>
      <c r="E123" s="25"/>
      <c r="F123" s="25"/>
      <c r="G123" s="25"/>
      <c r="H123" s="25"/>
      <c r="I123" s="233"/>
      <c r="J123" s="44"/>
      <c r="K123" s="378"/>
      <c r="L123" s="378"/>
    </row>
    <row r="124" spans="1:12" ht="18.75" customHeight="1">
      <c r="A124" s="500" t="s">
        <v>177</v>
      </c>
      <c r="B124" s="501"/>
      <c r="C124" s="232">
        <f>SUM(C125+C126+C127+C128+C129+C130)</f>
        <v>256800</v>
      </c>
      <c r="D124" s="33">
        <f aca="true" t="shared" si="22" ref="D124:I124">SUM(D125+D126+D127+D128+D129+D130)</f>
        <v>102811.32</v>
      </c>
      <c r="E124" s="33">
        <f t="shared" si="22"/>
        <v>199800</v>
      </c>
      <c r="F124" s="33">
        <f t="shared" si="22"/>
        <v>0</v>
      </c>
      <c r="G124" s="33">
        <f t="shared" si="22"/>
        <v>90000</v>
      </c>
      <c r="H124" s="33">
        <f t="shared" si="22"/>
        <v>0</v>
      </c>
      <c r="I124" s="232">
        <f t="shared" si="22"/>
        <v>289800</v>
      </c>
      <c r="J124" s="353">
        <f aca="true" t="shared" si="23" ref="J124:J130">SUM(I124/C124)*100</f>
        <v>112.85046728971963</v>
      </c>
      <c r="K124" s="33">
        <f>SUM(K125+K126+K127+K128+K129+K130)</f>
        <v>289800</v>
      </c>
      <c r="L124" s="379">
        <f>SUM(L125+L126+L127+L128+L129+L130)</f>
        <v>289800</v>
      </c>
    </row>
    <row r="125" spans="1:15" ht="16.5" customHeight="1">
      <c r="A125" s="382" t="s">
        <v>176</v>
      </c>
      <c r="B125" s="383"/>
      <c r="C125" s="221">
        <v>3000</v>
      </c>
      <c r="D125" s="221">
        <v>0</v>
      </c>
      <c r="E125" s="21">
        <v>3000</v>
      </c>
      <c r="F125" s="21">
        <v>0</v>
      </c>
      <c r="G125" s="21">
        <v>0</v>
      </c>
      <c r="H125" s="21">
        <v>0</v>
      </c>
      <c r="I125" s="221">
        <v>3000</v>
      </c>
      <c r="J125" s="329">
        <f t="shared" si="23"/>
        <v>100</v>
      </c>
      <c r="K125" s="380">
        <v>3000</v>
      </c>
      <c r="L125" s="381">
        <v>3000</v>
      </c>
      <c r="M125" s="283"/>
      <c r="N125" s="283"/>
      <c r="O125" s="283"/>
    </row>
    <row r="126" spans="1:15" ht="24" customHeight="1">
      <c r="A126" s="382" t="s">
        <v>382</v>
      </c>
      <c r="B126" s="383"/>
      <c r="C126" s="221">
        <v>15000</v>
      </c>
      <c r="D126" s="221">
        <v>4000</v>
      </c>
      <c r="E126" s="21">
        <v>10000</v>
      </c>
      <c r="F126" s="21">
        <v>0</v>
      </c>
      <c r="G126" s="21">
        <v>0</v>
      </c>
      <c r="H126" s="21">
        <v>0</v>
      </c>
      <c r="I126" s="221">
        <v>10000</v>
      </c>
      <c r="J126" s="329">
        <f t="shared" si="23"/>
        <v>66.66666666666666</v>
      </c>
      <c r="K126" s="380">
        <v>15000</v>
      </c>
      <c r="L126" s="381">
        <v>15000</v>
      </c>
      <c r="M126" s="315"/>
      <c r="N126" s="315"/>
      <c r="O126" s="315"/>
    </row>
    <row r="127" spans="1:15" ht="24.75" customHeight="1">
      <c r="A127" s="382" t="s">
        <v>383</v>
      </c>
      <c r="B127" s="383"/>
      <c r="C127" s="221">
        <v>40000</v>
      </c>
      <c r="D127" s="221">
        <v>0</v>
      </c>
      <c r="E127" s="21">
        <v>70000</v>
      </c>
      <c r="F127" s="21">
        <v>0</v>
      </c>
      <c r="G127" s="21">
        <v>0</v>
      </c>
      <c r="H127" s="21">
        <v>0</v>
      </c>
      <c r="I127" s="221">
        <v>70000</v>
      </c>
      <c r="J127" s="329">
        <f t="shared" si="23"/>
        <v>175</v>
      </c>
      <c r="K127" s="380">
        <v>65000</v>
      </c>
      <c r="L127" s="381">
        <v>65000</v>
      </c>
      <c r="M127" s="315"/>
      <c r="N127" s="315"/>
      <c r="O127" s="315"/>
    </row>
    <row r="128" spans="1:15" ht="24" customHeight="1">
      <c r="A128" s="382" t="s">
        <v>460</v>
      </c>
      <c r="B128" s="383"/>
      <c r="C128" s="221">
        <v>17000</v>
      </c>
      <c r="D128" s="221">
        <v>5450</v>
      </c>
      <c r="E128" s="21">
        <v>25000</v>
      </c>
      <c r="F128" s="21">
        <v>0</v>
      </c>
      <c r="G128" s="21">
        <v>0</v>
      </c>
      <c r="H128" s="21">
        <v>0</v>
      </c>
      <c r="I128" s="221">
        <v>25000</v>
      </c>
      <c r="J128" s="329">
        <f t="shared" si="23"/>
        <v>147.05882352941177</v>
      </c>
      <c r="K128" s="380">
        <v>25000</v>
      </c>
      <c r="L128" s="381">
        <v>25000</v>
      </c>
      <c r="M128" s="315"/>
      <c r="N128" s="315"/>
      <c r="O128" s="315"/>
    </row>
    <row r="129" spans="1:12" ht="15">
      <c r="A129" s="382" t="s">
        <v>351</v>
      </c>
      <c r="B129" s="383"/>
      <c r="C129" s="221">
        <v>1800</v>
      </c>
      <c r="D129" s="221">
        <v>750</v>
      </c>
      <c r="E129" s="21">
        <v>1800</v>
      </c>
      <c r="F129" s="21">
        <v>0</v>
      </c>
      <c r="G129" s="21">
        <v>0</v>
      </c>
      <c r="H129" s="21">
        <v>0</v>
      </c>
      <c r="I129" s="221">
        <v>1800</v>
      </c>
      <c r="J129" s="329">
        <f t="shared" si="23"/>
        <v>100</v>
      </c>
      <c r="K129" s="380">
        <v>1800</v>
      </c>
      <c r="L129" s="381">
        <v>1800</v>
      </c>
    </row>
    <row r="130" spans="1:14" ht="15.75" thickBot="1">
      <c r="A130" s="473" t="s">
        <v>352</v>
      </c>
      <c r="B130" s="474"/>
      <c r="C130" s="220">
        <v>180000</v>
      </c>
      <c r="D130" s="220">
        <v>92611.32</v>
      </c>
      <c r="E130" s="22">
        <v>90000</v>
      </c>
      <c r="F130" s="22">
        <v>0</v>
      </c>
      <c r="G130" s="273">
        <v>90000</v>
      </c>
      <c r="H130" s="22">
        <v>0</v>
      </c>
      <c r="I130" s="220">
        <v>180000</v>
      </c>
      <c r="J130" s="330">
        <f t="shared" si="23"/>
        <v>100</v>
      </c>
      <c r="K130" s="364">
        <v>180000</v>
      </c>
      <c r="L130" s="368">
        <v>180000</v>
      </c>
      <c r="M130" s="96"/>
      <c r="N130" s="96"/>
    </row>
    <row r="131" spans="3:10" ht="15">
      <c r="C131" s="25"/>
      <c r="D131" s="25"/>
      <c r="E131" s="25"/>
      <c r="F131" s="25"/>
      <c r="G131" s="25"/>
      <c r="H131" s="25"/>
      <c r="I131" s="25"/>
      <c r="J131" s="25"/>
    </row>
    <row r="132" spans="3:10" ht="15.75" thickBot="1">
      <c r="C132" s="25"/>
      <c r="D132" s="25"/>
      <c r="E132" s="25"/>
      <c r="F132" s="25"/>
      <c r="G132" s="25"/>
      <c r="H132" s="25"/>
      <c r="I132" s="25"/>
      <c r="J132" s="25"/>
    </row>
    <row r="133" spans="1:12" ht="29.25" customHeight="1" thickBot="1">
      <c r="A133" s="468" t="s">
        <v>455</v>
      </c>
      <c r="B133" s="316" t="s">
        <v>15</v>
      </c>
      <c r="C133" s="441" t="s">
        <v>461</v>
      </c>
      <c r="D133" s="438"/>
      <c r="E133" s="437" t="s">
        <v>453</v>
      </c>
      <c r="F133" s="426"/>
      <c r="G133" s="426"/>
      <c r="H133" s="426"/>
      <c r="I133" s="427"/>
      <c r="J133" s="435" t="s">
        <v>16</v>
      </c>
      <c r="K133" s="441" t="s">
        <v>2</v>
      </c>
      <c r="L133" s="438"/>
    </row>
    <row r="134" spans="1:12" ht="69.75" customHeight="1" thickBot="1">
      <c r="A134" s="468"/>
      <c r="B134" s="316"/>
      <c r="C134" s="306" t="s">
        <v>403</v>
      </c>
      <c r="D134" s="307" t="s">
        <v>402</v>
      </c>
      <c r="E134" s="38" t="s">
        <v>125</v>
      </c>
      <c r="F134" s="38" t="s">
        <v>132</v>
      </c>
      <c r="G134" s="38" t="s">
        <v>126</v>
      </c>
      <c r="H134" s="38" t="s">
        <v>131</v>
      </c>
      <c r="I134" s="306" t="s">
        <v>358</v>
      </c>
      <c r="J134" s="436"/>
      <c r="K134" s="376" t="s">
        <v>451</v>
      </c>
      <c r="L134" s="377" t="s">
        <v>452</v>
      </c>
    </row>
    <row r="135" spans="1:12" ht="15.75" thickBot="1">
      <c r="A135" s="1">
        <v>1</v>
      </c>
      <c r="B135" s="1">
        <v>2</v>
      </c>
      <c r="C135" s="195">
        <v>3</v>
      </c>
      <c r="D135" s="1">
        <v>4</v>
      </c>
      <c r="E135" s="1">
        <v>5</v>
      </c>
      <c r="F135" s="1">
        <v>6</v>
      </c>
      <c r="G135" s="1">
        <v>7</v>
      </c>
      <c r="H135" s="1">
        <v>8</v>
      </c>
      <c r="I135" s="195">
        <v>9</v>
      </c>
      <c r="J135" s="1" t="s">
        <v>359</v>
      </c>
      <c r="K135" s="195">
        <v>11</v>
      </c>
      <c r="L135" s="195">
        <v>12</v>
      </c>
    </row>
    <row r="136" ht="5.25" customHeight="1" thickBot="1"/>
    <row r="137" spans="1:12" ht="15">
      <c r="A137" s="500" t="s">
        <v>178</v>
      </c>
      <c r="B137" s="501"/>
      <c r="C137" s="232">
        <f>SUM(C138+C139+C141+C140+C142+C143+C144+C145)</f>
        <v>315000</v>
      </c>
      <c r="D137" s="33">
        <f aca="true" t="shared" si="24" ref="D137:I137">SUM(D138+D139+D141+D140+D142+D143+D144+D145)</f>
        <v>138667.94</v>
      </c>
      <c r="E137" s="235">
        <f t="shared" si="24"/>
        <v>297500</v>
      </c>
      <c r="F137" s="235">
        <f t="shared" si="24"/>
        <v>0</v>
      </c>
      <c r="G137" s="235">
        <f t="shared" si="24"/>
        <v>0</v>
      </c>
      <c r="H137" s="235">
        <f t="shared" si="24"/>
        <v>0</v>
      </c>
      <c r="I137" s="232">
        <f t="shared" si="24"/>
        <v>297500</v>
      </c>
      <c r="J137" s="353">
        <f>SUM(I137/C137)*100</f>
        <v>94.44444444444444</v>
      </c>
      <c r="K137" s="33">
        <f>SUM(K138+K139+K141+K140+K142+K143+K144+K145)</f>
        <v>297500</v>
      </c>
      <c r="L137" s="379">
        <f>SUM(L138+L139+L141+L140+L142+L143+L144+L145)</f>
        <v>297500</v>
      </c>
    </row>
    <row r="138" spans="1:14" ht="15">
      <c r="A138" s="481" t="s">
        <v>179</v>
      </c>
      <c r="B138" s="482"/>
      <c r="C138" s="221">
        <v>30000</v>
      </c>
      <c r="D138" s="221">
        <v>14500</v>
      </c>
      <c r="E138" s="32">
        <v>30000</v>
      </c>
      <c r="F138" s="32">
        <v>0</v>
      </c>
      <c r="G138" s="32">
        <v>0</v>
      </c>
      <c r="H138" s="32">
        <v>0</v>
      </c>
      <c r="I138" s="221">
        <v>30000</v>
      </c>
      <c r="J138" s="329">
        <f>SUM(I138/C138)*100</f>
        <v>100</v>
      </c>
      <c r="K138" s="380">
        <v>30000</v>
      </c>
      <c r="L138" s="381">
        <v>30000</v>
      </c>
      <c r="M138" s="283"/>
      <c r="N138" s="283"/>
    </row>
    <row r="139" spans="1:12" ht="15">
      <c r="A139" s="481" t="s">
        <v>180</v>
      </c>
      <c r="B139" s="482"/>
      <c r="C139" s="221">
        <v>3000</v>
      </c>
      <c r="D139" s="221">
        <v>1450</v>
      </c>
      <c r="E139" s="32">
        <v>3000</v>
      </c>
      <c r="F139" s="32">
        <v>0</v>
      </c>
      <c r="G139" s="32">
        <v>0</v>
      </c>
      <c r="H139" s="32">
        <v>0</v>
      </c>
      <c r="I139" s="221">
        <v>3000</v>
      </c>
      <c r="J139" s="329">
        <f aca="true" t="shared" si="25" ref="J139:J145">SUM(I139/C139)*100</f>
        <v>100</v>
      </c>
      <c r="K139" s="380">
        <v>3000</v>
      </c>
      <c r="L139" s="381">
        <v>3000</v>
      </c>
    </row>
    <row r="140" spans="1:12" ht="15" customHeight="1">
      <c r="A140" s="481" t="s">
        <v>181</v>
      </c>
      <c r="B140" s="482"/>
      <c r="C140" s="221">
        <v>50000</v>
      </c>
      <c r="D140" s="221">
        <v>10000</v>
      </c>
      <c r="E140" s="32">
        <v>40000</v>
      </c>
      <c r="F140" s="32">
        <v>0</v>
      </c>
      <c r="G140" s="32">
        <v>0</v>
      </c>
      <c r="H140" s="32">
        <v>0</v>
      </c>
      <c r="I140" s="221">
        <v>40000</v>
      </c>
      <c r="J140" s="329">
        <f t="shared" si="25"/>
        <v>80</v>
      </c>
      <c r="K140" s="380">
        <v>40000</v>
      </c>
      <c r="L140" s="381">
        <v>40000</v>
      </c>
    </row>
    <row r="141" spans="1:12" ht="15.75" customHeight="1">
      <c r="A141" s="481" t="s">
        <v>182</v>
      </c>
      <c r="B141" s="482"/>
      <c r="C141" s="221">
        <v>76000</v>
      </c>
      <c r="D141" s="221">
        <v>35187.96</v>
      </c>
      <c r="E141" s="32">
        <v>76000</v>
      </c>
      <c r="F141" s="32">
        <v>0</v>
      </c>
      <c r="G141" s="32">
        <v>0</v>
      </c>
      <c r="H141" s="32">
        <v>0</v>
      </c>
      <c r="I141" s="221">
        <v>76000</v>
      </c>
      <c r="J141" s="329">
        <f t="shared" si="25"/>
        <v>100</v>
      </c>
      <c r="K141" s="380">
        <v>76000</v>
      </c>
      <c r="L141" s="381">
        <v>76000</v>
      </c>
    </row>
    <row r="142" spans="1:12" ht="21.75" customHeight="1">
      <c r="A142" s="382" t="s">
        <v>183</v>
      </c>
      <c r="B142" s="383"/>
      <c r="C142" s="221">
        <v>20000</v>
      </c>
      <c r="D142" s="221">
        <v>2000</v>
      </c>
      <c r="E142" s="32">
        <v>20000</v>
      </c>
      <c r="F142" s="32">
        <v>0</v>
      </c>
      <c r="G142" s="32">
        <v>0</v>
      </c>
      <c r="H142" s="32">
        <v>0</v>
      </c>
      <c r="I142" s="221">
        <v>20000</v>
      </c>
      <c r="J142" s="329">
        <f t="shared" si="25"/>
        <v>100</v>
      </c>
      <c r="K142" s="380">
        <v>20000</v>
      </c>
      <c r="L142" s="381">
        <v>20000</v>
      </c>
    </row>
    <row r="143" spans="1:14" ht="16.5" customHeight="1">
      <c r="A143" s="428" t="s">
        <v>184</v>
      </c>
      <c r="B143" s="429"/>
      <c r="C143" s="221">
        <v>60000</v>
      </c>
      <c r="D143" s="221">
        <v>31480</v>
      </c>
      <c r="E143" s="32">
        <v>60000</v>
      </c>
      <c r="F143" s="32">
        <v>0</v>
      </c>
      <c r="G143" s="32">
        <v>0</v>
      </c>
      <c r="H143" s="32">
        <v>0</v>
      </c>
      <c r="I143" s="221">
        <v>60000</v>
      </c>
      <c r="J143" s="329">
        <f t="shared" si="25"/>
        <v>100</v>
      </c>
      <c r="K143" s="380">
        <v>60000</v>
      </c>
      <c r="L143" s="381">
        <v>60000</v>
      </c>
      <c r="M143" s="283"/>
      <c r="N143" s="283"/>
    </row>
    <row r="144" spans="1:12" ht="24.75" customHeight="1">
      <c r="A144" s="382" t="s">
        <v>185</v>
      </c>
      <c r="B144" s="383"/>
      <c r="C144" s="221">
        <v>43500</v>
      </c>
      <c r="D144" s="221">
        <v>31550</v>
      </c>
      <c r="E144" s="32">
        <v>36000</v>
      </c>
      <c r="F144" s="32">
        <v>0</v>
      </c>
      <c r="G144" s="32">
        <v>0</v>
      </c>
      <c r="H144" s="32">
        <v>0</v>
      </c>
      <c r="I144" s="221">
        <v>36000</v>
      </c>
      <c r="J144" s="329">
        <f t="shared" si="25"/>
        <v>82.75862068965517</v>
      </c>
      <c r="K144" s="380">
        <v>36000</v>
      </c>
      <c r="L144" s="381">
        <v>36000</v>
      </c>
    </row>
    <row r="145" spans="1:12" ht="34.5" customHeight="1" thickBot="1">
      <c r="A145" s="473" t="s">
        <v>415</v>
      </c>
      <c r="B145" s="474"/>
      <c r="C145" s="220">
        <v>32500</v>
      </c>
      <c r="D145" s="220">
        <v>12499.98</v>
      </c>
      <c r="E145" s="212">
        <v>32500</v>
      </c>
      <c r="F145" s="212">
        <v>0</v>
      </c>
      <c r="G145" s="212">
        <v>0</v>
      </c>
      <c r="H145" s="212">
        <v>0</v>
      </c>
      <c r="I145" s="220">
        <v>32500</v>
      </c>
      <c r="J145" s="330">
        <f t="shared" si="25"/>
        <v>100</v>
      </c>
      <c r="K145" s="364">
        <v>32500</v>
      </c>
      <c r="L145" s="368">
        <v>32500</v>
      </c>
    </row>
    <row r="146" spans="3:12" ht="8.25" customHeight="1" thickBot="1">
      <c r="C146" s="233"/>
      <c r="D146" s="25"/>
      <c r="E146" s="239"/>
      <c r="F146" s="239"/>
      <c r="G146" s="239"/>
      <c r="H146" s="239"/>
      <c r="I146" s="233"/>
      <c r="J146" s="44"/>
      <c r="K146" s="233"/>
      <c r="L146" s="233"/>
    </row>
    <row r="147" spans="1:12" ht="15">
      <c r="A147" s="500" t="s">
        <v>186</v>
      </c>
      <c r="B147" s="501"/>
      <c r="C147" s="232">
        <f>SUM(C148+C149)</f>
        <v>73500</v>
      </c>
      <c r="D147" s="33">
        <f aca="true" t="shared" si="26" ref="D147:I147">SUM(D148+D149)</f>
        <v>40500</v>
      </c>
      <c r="E147" s="235">
        <f t="shared" si="26"/>
        <v>66000</v>
      </c>
      <c r="F147" s="235">
        <f t="shared" si="26"/>
        <v>0</v>
      </c>
      <c r="G147" s="235">
        <f t="shared" si="26"/>
        <v>0</v>
      </c>
      <c r="H147" s="235">
        <f t="shared" si="26"/>
        <v>0</v>
      </c>
      <c r="I147" s="232">
        <f t="shared" si="26"/>
        <v>66000</v>
      </c>
      <c r="J147" s="353">
        <f>SUM(I147/C147)*100</f>
        <v>89.79591836734694</v>
      </c>
      <c r="K147" s="33">
        <f>SUM(K148+K149)</f>
        <v>66000</v>
      </c>
      <c r="L147" s="379">
        <f>SUM(L148+L149)</f>
        <v>66000</v>
      </c>
    </row>
    <row r="148" spans="1:24" ht="25.5" customHeight="1">
      <c r="A148" s="382" t="s">
        <v>187</v>
      </c>
      <c r="B148" s="383"/>
      <c r="C148" s="221">
        <v>66000</v>
      </c>
      <c r="D148" s="221">
        <v>33000</v>
      </c>
      <c r="E148" s="32">
        <v>66000</v>
      </c>
      <c r="F148" s="32">
        <v>0</v>
      </c>
      <c r="G148" s="32">
        <v>0</v>
      </c>
      <c r="H148" s="32">
        <v>0</v>
      </c>
      <c r="I148" s="221">
        <v>66000</v>
      </c>
      <c r="J148" s="329">
        <f>SUM(I148/C148)*100</f>
        <v>100</v>
      </c>
      <c r="K148" s="380">
        <v>66000</v>
      </c>
      <c r="L148" s="381">
        <v>66000</v>
      </c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</row>
    <row r="149" spans="1:24" ht="17.25" customHeight="1" thickBot="1">
      <c r="A149" s="483" t="s">
        <v>384</v>
      </c>
      <c r="B149" s="484"/>
      <c r="C149" s="220">
        <v>7500</v>
      </c>
      <c r="D149" s="220">
        <v>7500</v>
      </c>
      <c r="E149" s="212">
        <v>0</v>
      </c>
      <c r="F149" s="212">
        <v>0</v>
      </c>
      <c r="G149" s="212">
        <v>0</v>
      </c>
      <c r="H149" s="212">
        <v>0</v>
      </c>
      <c r="I149" s="220">
        <v>0</v>
      </c>
      <c r="J149" s="330">
        <f>SUM(I149/C149)*100</f>
        <v>0</v>
      </c>
      <c r="K149" s="364">
        <v>0</v>
      </c>
      <c r="L149" s="368">
        <v>0</v>
      </c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</row>
    <row r="150" spans="1:24" s="238" customFormat="1" ht="25.5" customHeight="1">
      <c r="A150" s="489" t="s">
        <v>188</v>
      </c>
      <c r="B150" s="490"/>
      <c r="C150" s="232">
        <f>SUM(C151:C153)</f>
        <v>150500</v>
      </c>
      <c r="D150" s="33">
        <f>SUM(D151:D153)</f>
        <v>17022</v>
      </c>
      <c r="E150" s="235">
        <f>SUM(E151:E153)</f>
        <v>160000</v>
      </c>
      <c r="F150" s="235">
        <f>SUM(F151+F153)</f>
        <v>0</v>
      </c>
      <c r="G150" s="235">
        <f>SUM(G151+G153)</f>
        <v>0</v>
      </c>
      <c r="H150" s="235">
        <f>SUM(H151+H153)</f>
        <v>0</v>
      </c>
      <c r="I150" s="232">
        <f>SUM(I151+I152+I153)</f>
        <v>160000</v>
      </c>
      <c r="J150" s="353">
        <f>SUM(I150/C150)*100</f>
        <v>106.312292358804</v>
      </c>
      <c r="K150" s="33">
        <f>SUM(K151:K153)</f>
        <v>185000</v>
      </c>
      <c r="L150" s="379">
        <f>SUM(L151:L153)</f>
        <v>220000</v>
      </c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</row>
    <row r="151" spans="1:24" ht="14.25" customHeight="1">
      <c r="A151" s="382" t="s">
        <v>213</v>
      </c>
      <c r="B151" s="383"/>
      <c r="C151" s="221">
        <v>50000</v>
      </c>
      <c r="D151" s="221">
        <v>15885.37</v>
      </c>
      <c r="E151" s="32">
        <v>50000</v>
      </c>
      <c r="F151" s="32">
        <v>0</v>
      </c>
      <c r="G151" s="32">
        <v>0</v>
      </c>
      <c r="H151" s="32">
        <v>0</v>
      </c>
      <c r="I151" s="221">
        <v>50000</v>
      </c>
      <c r="J151" s="329">
        <f>SUM(I151/C151)*100</f>
        <v>100</v>
      </c>
      <c r="K151" s="380">
        <v>60000</v>
      </c>
      <c r="L151" s="381">
        <v>70000</v>
      </c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</row>
    <row r="152" spans="1:24" ht="14.25" customHeight="1">
      <c r="A152" s="433" t="s">
        <v>315</v>
      </c>
      <c r="B152" s="434"/>
      <c r="C152" s="221">
        <v>50000</v>
      </c>
      <c r="D152" s="221">
        <v>0</v>
      </c>
      <c r="E152" s="32">
        <v>50000</v>
      </c>
      <c r="F152" s="32">
        <v>0</v>
      </c>
      <c r="G152" s="32">
        <v>0</v>
      </c>
      <c r="H152" s="32">
        <v>0</v>
      </c>
      <c r="I152" s="221">
        <v>50000</v>
      </c>
      <c r="J152" s="329">
        <v>0</v>
      </c>
      <c r="K152" s="380">
        <v>50000</v>
      </c>
      <c r="L152" s="381">
        <v>50000</v>
      </c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</row>
    <row r="153" spans="1:24" ht="27" customHeight="1" thickBot="1">
      <c r="A153" s="473" t="s">
        <v>458</v>
      </c>
      <c r="B153" s="474"/>
      <c r="C153" s="220">
        <v>50500</v>
      </c>
      <c r="D153" s="220">
        <v>1136.63</v>
      </c>
      <c r="E153" s="212">
        <v>60000</v>
      </c>
      <c r="F153" s="212">
        <v>0</v>
      </c>
      <c r="G153" s="212">
        <v>0</v>
      </c>
      <c r="H153" s="212">
        <v>0</v>
      </c>
      <c r="I153" s="220">
        <v>60000</v>
      </c>
      <c r="J153" s="330">
        <f>SUM(I153/C153)*100</f>
        <v>118.8118811881188</v>
      </c>
      <c r="K153" s="364">
        <v>75000</v>
      </c>
      <c r="L153" s="368">
        <v>100000</v>
      </c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</row>
    <row r="154" spans="1:24" ht="27" customHeight="1">
      <c r="A154" s="188"/>
      <c r="B154" s="188"/>
      <c r="C154" s="269"/>
      <c r="D154" s="269"/>
      <c r="E154" s="270"/>
      <c r="F154" s="270"/>
      <c r="G154" s="270"/>
      <c r="H154" s="270"/>
      <c r="I154" s="269"/>
      <c r="J154" s="106"/>
      <c r="K154" s="420"/>
      <c r="L154" s="420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</row>
    <row r="155" spans="1:24" ht="37.5" customHeight="1" thickBot="1">
      <c r="A155" s="421"/>
      <c r="B155" s="421"/>
      <c r="C155" s="422"/>
      <c r="D155" s="422"/>
      <c r="E155" s="423"/>
      <c r="F155" s="423"/>
      <c r="G155" s="423"/>
      <c r="H155" s="423"/>
      <c r="I155" s="422"/>
      <c r="J155" s="97"/>
      <c r="K155" s="424"/>
      <c r="L155" s="424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</row>
    <row r="156" spans="1:12" ht="29.25" customHeight="1" thickBot="1">
      <c r="A156" s="468" t="s">
        <v>455</v>
      </c>
      <c r="B156" s="316" t="s">
        <v>15</v>
      </c>
      <c r="C156" s="441" t="s">
        <v>461</v>
      </c>
      <c r="D156" s="438"/>
      <c r="E156" s="437" t="s">
        <v>453</v>
      </c>
      <c r="F156" s="426"/>
      <c r="G156" s="426"/>
      <c r="H156" s="426"/>
      <c r="I156" s="427"/>
      <c r="J156" s="435" t="s">
        <v>16</v>
      </c>
      <c r="K156" s="441" t="s">
        <v>2</v>
      </c>
      <c r="L156" s="438"/>
    </row>
    <row r="157" spans="1:12" ht="68.25" thickBot="1">
      <c r="A157" s="468"/>
      <c r="B157" s="316"/>
      <c r="C157" s="306" t="s">
        <v>403</v>
      </c>
      <c r="D157" s="307" t="s">
        <v>402</v>
      </c>
      <c r="E157" s="38" t="s">
        <v>125</v>
      </c>
      <c r="F157" s="38" t="s">
        <v>132</v>
      </c>
      <c r="G157" s="38" t="s">
        <v>126</v>
      </c>
      <c r="H157" s="38" t="s">
        <v>131</v>
      </c>
      <c r="I157" s="306" t="s">
        <v>358</v>
      </c>
      <c r="J157" s="436"/>
      <c r="K157" s="376" t="s">
        <v>451</v>
      </c>
      <c r="L157" s="377" t="s">
        <v>452</v>
      </c>
    </row>
    <row r="158" spans="1:12" ht="15.75" thickBot="1">
      <c r="A158" s="1">
        <v>1</v>
      </c>
      <c r="B158" s="1">
        <v>2</v>
      </c>
      <c r="C158" s="195">
        <v>3</v>
      </c>
      <c r="D158" s="1">
        <v>4</v>
      </c>
      <c r="E158" s="1">
        <v>5</v>
      </c>
      <c r="F158" s="1">
        <v>6</v>
      </c>
      <c r="G158" s="1">
        <v>7</v>
      </c>
      <c r="H158" s="1">
        <v>8</v>
      </c>
      <c r="I158" s="195">
        <v>9</v>
      </c>
      <c r="J158" s="1" t="s">
        <v>359</v>
      </c>
      <c r="K158" s="195">
        <v>11</v>
      </c>
      <c r="L158" s="195">
        <v>12</v>
      </c>
    </row>
    <row r="159" spans="11:12" ht="10.5" customHeight="1" thickBot="1">
      <c r="K159" s="196"/>
      <c r="L159" s="196"/>
    </row>
    <row r="160" spans="1:12" ht="15">
      <c r="A160" s="500" t="s">
        <v>189</v>
      </c>
      <c r="B160" s="501"/>
      <c r="C160" s="232">
        <f aca="true" t="shared" si="27" ref="C160:I160">SUM(C161+C162+C163+C164+C165)</f>
        <v>244500</v>
      </c>
      <c r="D160" s="232">
        <f t="shared" si="27"/>
        <v>77174.81</v>
      </c>
      <c r="E160" s="232">
        <f t="shared" si="27"/>
        <v>203000</v>
      </c>
      <c r="F160" s="232">
        <f t="shared" si="27"/>
        <v>0</v>
      </c>
      <c r="G160" s="232">
        <f t="shared" si="27"/>
        <v>0</v>
      </c>
      <c r="H160" s="232">
        <f t="shared" si="27"/>
        <v>0</v>
      </c>
      <c r="I160" s="232">
        <f t="shared" si="27"/>
        <v>203000</v>
      </c>
      <c r="J160" s="353">
        <f>SUM(I160/C160)*100</f>
        <v>83.02658486707567</v>
      </c>
      <c r="K160" s="33">
        <f>SUM(K161+K162+K163+K164+K165)</f>
        <v>223000</v>
      </c>
      <c r="L160" s="379">
        <f>SUM(L161+L162+L163+L164+L165)</f>
        <v>223000</v>
      </c>
    </row>
    <row r="161" spans="1:12" ht="15" customHeight="1">
      <c r="A161" s="481" t="s">
        <v>190</v>
      </c>
      <c r="B161" s="482"/>
      <c r="C161" s="221">
        <v>40000</v>
      </c>
      <c r="D161" s="221">
        <v>15724.81</v>
      </c>
      <c r="E161" s="32">
        <v>18000</v>
      </c>
      <c r="F161" s="32">
        <v>0</v>
      </c>
      <c r="G161" s="32">
        <v>0</v>
      </c>
      <c r="H161" s="32">
        <v>0</v>
      </c>
      <c r="I161" s="221">
        <v>18000</v>
      </c>
      <c r="J161" s="329">
        <f>SUM(I161/C161)*100</f>
        <v>45</v>
      </c>
      <c r="K161" s="380">
        <v>18000</v>
      </c>
      <c r="L161" s="381">
        <v>18000</v>
      </c>
    </row>
    <row r="162" spans="1:14" ht="14.25" customHeight="1">
      <c r="A162" s="481" t="s">
        <v>191</v>
      </c>
      <c r="B162" s="482"/>
      <c r="C162" s="221">
        <v>5000</v>
      </c>
      <c r="D162" s="221">
        <v>0</v>
      </c>
      <c r="E162" s="32">
        <v>5000</v>
      </c>
      <c r="F162" s="32">
        <v>0</v>
      </c>
      <c r="G162" s="32">
        <v>0</v>
      </c>
      <c r="H162" s="32">
        <v>0</v>
      </c>
      <c r="I162" s="221">
        <v>5000</v>
      </c>
      <c r="J162" s="329">
        <f>SUM(I162/C162)*100</f>
        <v>100</v>
      </c>
      <c r="K162" s="380">
        <v>5000</v>
      </c>
      <c r="L162" s="381">
        <v>5000</v>
      </c>
      <c r="M162" s="283"/>
      <c r="N162" s="283"/>
    </row>
    <row r="163" spans="1:12" ht="22.5" customHeight="1">
      <c r="A163" s="382" t="s">
        <v>192</v>
      </c>
      <c r="B163" s="383"/>
      <c r="C163" s="221">
        <v>140000</v>
      </c>
      <c r="D163" s="221">
        <v>61450</v>
      </c>
      <c r="E163" s="32">
        <v>140000</v>
      </c>
      <c r="F163" s="32">
        <v>0</v>
      </c>
      <c r="G163" s="32">
        <v>0</v>
      </c>
      <c r="H163" s="32">
        <v>0</v>
      </c>
      <c r="I163" s="221">
        <v>140000</v>
      </c>
      <c r="J163" s="329">
        <f>SUM(I163/C163)*100</f>
        <v>100</v>
      </c>
      <c r="K163" s="380">
        <v>140000</v>
      </c>
      <c r="L163" s="381">
        <v>140000</v>
      </c>
    </row>
    <row r="164" spans="1:12" ht="24" customHeight="1">
      <c r="A164" s="382" t="s">
        <v>193</v>
      </c>
      <c r="B164" s="383"/>
      <c r="C164" s="221">
        <v>54500</v>
      </c>
      <c r="D164" s="221">
        <v>0</v>
      </c>
      <c r="E164" s="32">
        <v>30000</v>
      </c>
      <c r="F164" s="32">
        <v>0</v>
      </c>
      <c r="G164" s="32">
        <v>0</v>
      </c>
      <c r="H164" s="32">
        <v>0</v>
      </c>
      <c r="I164" s="221">
        <v>30000</v>
      </c>
      <c r="J164" s="329">
        <f>SUM(I164/C164)*100</f>
        <v>55.04587155963303</v>
      </c>
      <c r="K164" s="380">
        <v>50000</v>
      </c>
      <c r="L164" s="381">
        <v>50000</v>
      </c>
    </row>
    <row r="165" spans="1:19" ht="23.25" customHeight="1" thickBot="1">
      <c r="A165" s="473" t="s">
        <v>11</v>
      </c>
      <c r="B165" s="474"/>
      <c r="C165" s="220">
        <v>5000</v>
      </c>
      <c r="D165" s="220">
        <v>0</v>
      </c>
      <c r="E165" s="212">
        <v>10000</v>
      </c>
      <c r="F165" s="212">
        <v>0</v>
      </c>
      <c r="G165" s="212">
        <v>0</v>
      </c>
      <c r="H165" s="212">
        <v>0</v>
      </c>
      <c r="I165" s="220">
        <v>10000</v>
      </c>
      <c r="J165" s="330">
        <v>0</v>
      </c>
      <c r="K165" s="364">
        <v>10000</v>
      </c>
      <c r="L165" s="368">
        <v>10000</v>
      </c>
      <c r="M165" s="532"/>
      <c r="N165" s="533"/>
      <c r="O165" s="533"/>
      <c r="P165" s="533"/>
      <c r="Q165" s="533"/>
      <c r="R165" s="533"/>
      <c r="S165" s="533"/>
    </row>
    <row r="166" spans="3:12" ht="5.25" customHeight="1" thickBot="1">
      <c r="C166" s="233"/>
      <c r="D166" s="25"/>
      <c r="E166" s="239"/>
      <c r="F166" s="239"/>
      <c r="G166" s="239"/>
      <c r="H166" s="239"/>
      <c r="I166" s="233"/>
      <c r="J166" s="44"/>
      <c r="K166" s="378"/>
      <c r="L166" s="378"/>
    </row>
    <row r="167" spans="1:12" s="8" customFormat="1" ht="15.75" thickBot="1">
      <c r="A167" s="520" t="s">
        <v>194</v>
      </c>
      <c r="B167" s="521"/>
      <c r="C167" s="186">
        <f>SUM(C169+C172+C182)</f>
        <v>238000</v>
      </c>
      <c r="D167" s="187">
        <f>SUM(D169+D172+D182)</f>
        <v>23000</v>
      </c>
      <c r="E167" s="236">
        <f>SUM(E169+E172+E182)</f>
        <v>142000</v>
      </c>
      <c r="F167" s="236">
        <f>SUM(F169+F172+F182)</f>
        <v>0</v>
      </c>
      <c r="G167" s="236">
        <f>SUM(G169+G172+G182)</f>
        <v>166000</v>
      </c>
      <c r="H167" s="236">
        <f>SUM(H169+H170+H172+H182)</f>
        <v>0</v>
      </c>
      <c r="I167" s="186">
        <f>SUM(I169+I172+I182)</f>
        <v>308000</v>
      </c>
      <c r="J167" s="260">
        <f>SUM(I167/C167)*100</f>
        <v>129.41176470588235</v>
      </c>
      <c r="K167" s="385">
        <f>SUM(K169+K172+K182)</f>
        <v>175000</v>
      </c>
      <c r="L167" s="385">
        <f>SUM(L169+L172+L182)</f>
        <v>175000</v>
      </c>
    </row>
    <row r="168" spans="3:12" ht="10.5" customHeight="1" thickBot="1">
      <c r="C168" s="233"/>
      <c r="D168" s="25"/>
      <c r="E168" s="239"/>
      <c r="F168" s="239"/>
      <c r="G168" s="239"/>
      <c r="H168" s="239"/>
      <c r="I168" s="233"/>
      <c r="J168" s="44"/>
      <c r="K168" s="378"/>
      <c r="L168" s="378"/>
    </row>
    <row r="169" spans="1:12" ht="24.75" customHeight="1">
      <c r="A169" s="489" t="s">
        <v>195</v>
      </c>
      <c r="B169" s="490"/>
      <c r="C169" s="232">
        <f aca="true" t="shared" si="28" ref="C169:L169">SUM(C170)</f>
        <v>10000</v>
      </c>
      <c r="D169" s="33">
        <f t="shared" si="28"/>
        <v>0</v>
      </c>
      <c r="E169" s="235">
        <f t="shared" si="28"/>
        <v>10000</v>
      </c>
      <c r="F169" s="235">
        <f t="shared" si="28"/>
        <v>0</v>
      </c>
      <c r="G169" s="235">
        <f t="shared" si="28"/>
        <v>0</v>
      </c>
      <c r="H169" s="235">
        <f t="shared" si="28"/>
        <v>0</v>
      </c>
      <c r="I169" s="232">
        <f t="shared" si="28"/>
        <v>10000</v>
      </c>
      <c r="J169" s="353">
        <f>SUM(I169/C169)*100</f>
        <v>100</v>
      </c>
      <c r="K169" s="33">
        <f t="shared" si="28"/>
        <v>10000</v>
      </c>
      <c r="L169" s="379">
        <f t="shared" si="28"/>
        <v>10000</v>
      </c>
    </row>
    <row r="170" spans="1:12" ht="15.75" thickBot="1">
      <c r="A170" s="522" t="s">
        <v>196</v>
      </c>
      <c r="B170" s="523"/>
      <c r="C170" s="161">
        <v>10000</v>
      </c>
      <c r="D170" s="28">
        <v>0</v>
      </c>
      <c r="E170" s="242">
        <v>10000</v>
      </c>
      <c r="F170" s="242">
        <v>0</v>
      </c>
      <c r="G170" s="242">
        <v>0</v>
      </c>
      <c r="H170" s="242">
        <v>0</v>
      </c>
      <c r="I170" s="161">
        <v>10000</v>
      </c>
      <c r="J170" s="330">
        <f>SUM(I170/C170)*100</f>
        <v>100</v>
      </c>
      <c r="K170" s="28">
        <v>10000</v>
      </c>
      <c r="L170" s="388">
        <v>10000</v>
      </c>
    </row>
    <row r="171" spans="3:12" ht="15.75" thickBot="1">
      <c r="C171" s="233"/>
      <c r="D171" s="25"/>
      <c r="E171" s="239"/>
      <c r="F171" s="239"/>
      <c r="G171" s="239"/>
      <c r="H171" s="239"/>
      <c r="I171" s="233"/>
      <c r="J171" s="44"/>
      <c r="K171" s="378"/>
      <c r="L171" s="378"/>
    </row>
    <row r="172" spans="1:12" ht="17.25" customHeight="1">
      <c r="A172" s="500" t="s">
        <v>197</v>
      </c>
      <c r="B172" s="501"/>
      <c r="C172" s="232">
        <f aca="true" t="shared" si="29" ref="C172:I172">SUM(C173+C174+C175)</f>
        <v>180000</v>
      </c>
      <c r="D172" s="33">
        <f t="shared" si="29"/>
        <v>0</v>
      </c>
      <c r="E172" s="235">
        <f t="shared" si="29"/>
        <v>120000</v>
      </c>
      <c r="F172" s="235">
        <f t="shared" si="29"/>
        <v>0</v>
      </c>
      <c r="G172" s="235">
        <f t="shared" si="29"/>
        <v>166000</v>
      </c>
      <c r="H172" s="235">
        <f t="shared" si="29"/>
        <v>0</v>
      </c>
      <c r="I172" s="232">
        <f t="shared" si="29"/>
        <v>286000</v>
      </c>
      <c r="J172" s="353">
        <f>SUM(I172/C172)*100</f>
        <v>158.88888888888889</v>
      </c>
      <c r="K172" s="33">
        <f>SUM(K173+K174+K175)</f>
        <v>150000</v>
      </c>
      <c r="L172" s="379">
        <f>SUM(L173+L174+L175)</f>
        <v>150000</v>
      </c>
    </row>
    <row r="173" spans="1:12" ht="24" customHeight="1">
      <c r="A173" s="511" t="s">
        <v>457</v>
      </c>
      <c r="B173" s="512"/>
      <c r="C173" s="221">
        <v>20000</v>
      </c>
      <c r="D173" s="221">
        <v>0</v>
      </c>
      <c r="E173" s="32">
        <v>60000</v>
      </c>
      <c r="F173" s="32">
        <v>0</v>
      </c>
      <c r="G173" s="32">
        <v>0</v>
      </c>
      <c r="H173" s="32">
        <v>0</v>
      </c>
      <c r="I173" s="221">
        <v>60000</v>
      </c>
      <c r="J173" s="329">
        <f>SUM(I173/C173)*100</f>
        <v>300</v>
      </c>
      <c r="K173" s="380">
        <v>60000</v>
      </c>
      <c r="L173" s="381">
        <v>60000</v>
      </c>
    </row>
    <row r="174" spans="1:15" ht="22.5" customHeight="1">
      <c r="A174" s="511" t="s">
        <v>459</v>
      </c>
      <c r="B174" s="512"/>
      <c r="C174" s="221">
        <v>50000</v>
      </c>
      <c r="D174" s="221">
        <v>0</v>
      </c>
      <c r="E174" s="32">
        <v>60000</v>
      </c>
      <c r="F174" s="32">
        <v>0</v>
      </c>
      <c r="G174" s="32">
        <v>0</v>
      </c>
      <c r="H174" s="32">
        <v>0</v>
      </c>
      <c r="I174" s="221">
        <v>60000</v>
      </c>
      <c r="J174" s="329">
        <f>SUM(I174/C174)*100</f>
        <v>120</v>
      </c>
      <c r="K174" s="380">
        <v>90000</v>
      </c>
      <c r="L174" s="381">
        <v>90000</v>
      </c>
      <c r="M174" s="315"/>
      <c r="N174" s="315"/>
      <c r="O174" s="315"/>
    </row>
    <row r="175" spans="1:17" ht="25.5" customHeight="1" thickBot="1">
      <c r="A175" s="473" t="s">
        <v>198</v>
      </c>
      <c r="B175" s="474"/>
      <c r="C175" s="220">
        <v>110000</v>
      </c>
      <c r="D175" s="220">
        <v>0</v>
      </c>
      <c r="E175" s="212">
        <v>0</v>
      </c>
      <c r="F175" s="212">
        <v>0</v>
      </c>
      <c r="G175" s="212">
        <v>166000</v>
      </c>
      <c r="H175" s="212">
        <v>0</v>
      </c>
      <c r="I175" s="220">
        <v>166000</v>
      </c>
      <c r="J175" s="330">
        <f>SUM(I175/C175)*100</f>
        <v>150.9090909090909</v>
      </c>
      <c r="K175" s="364">
        <v>0</v>
      </c>
      <c r="L175" s="368">
        <v>0</v>
      </c>
      <c r="M175" s="283"/>
      <c r="N175" s="283"/>
      <c r="O175" s="283"/>
      <c r="P175" s="283"/>
      <c r="Q175" s="283"/>
    </row>
    <row r="176" spans="1:10" ht="25.5" customHeight="1">
      <c r="A176" s="10"/>
      <c r="B176" s="10"/>
      <c r="C176" s="234"/>
      <c r="D176" s="234"/>
      <c r="E176" s="215"/>
      <c r="F176" s="215"/>
      <c r="G176" s="215"/>
      <c r="H176" s="215"/>
      <c r="I176" s="234"/>
      <c r="J176" s="47"/>
    </row>
    <row r="177" spans="1:10" s="18" customFormat="1" ht="25.5" customHeight="1" thickBot="1">
      <c r="A177" s="10"/>
      <c r="B177" s="10"/>
      <c r="C177" s="234"/>
      <c r="D177" s="234"/>
      <c r="E177" s="215"/>
      <c r="F177" s="215"/>
      <c r="G177" s="215"/>
      <c r="H177" s="215"/>
      <c r="I177" s="234"/>
      <c r="J177" s="47"/>
    </row>
    <row r="178" spans="1:12" ht="30.75" customHeight="1" thickBot="1">
      <c r="A178" s="468" t="s">
        <v>455</v>
      </c>
      <c r="B178" s="316" t="s">
        <v>15</v>
      </c>
      <c r="C178" s="441" t="s">
        <v>461</v>
      </c>
      <c r="D178" s="438"/>
      <c r="E178" s="437" t="s">
        <v>453</v>
      </c>
      <c r="F178" s="426"/>
      <c r="G178" s="426"/>
      <c r="H178" s="426"/>
      <c r="I178" s="427"/>
      <c r="J178" s="435" t="s">
        <v>16</v>
      </c>
      <c r="K178" s="441" t="s">
        <v>2</v>
      </c>
      <c r="L178" s="438"/>
    </row>
    <row r="179" spans="1:12" ht="69" customHeight="1" thickBot="1">
      <c r="A179" s="468"/>
      <c r="B179" s="316"/>
      <c r="C179" s="306" t="s">
        <v>403</v>
      </c>
      <c r="D179" s="307" t="s">
        <v>402</v>
      </c>
      <c r="E179" s="38" t="s">
        <v>125</v>
      </c>
      <c r="F179" s="38" t="s">
        <v>132</v>
      </c>
      <c r="G179" s="38" t="s">
        <v>126</v>
      </c>
      <c r="H179" s="38" t="s">
        <v>131</v>
      </c>
      <c r="I179" s="306" t="s">
        <v>358</v>
      </c>
      <c r="J179" s="436"/>
      <c r="K179" s="376" t="s">
        <v>451</v>
      </c>
      <c r="L179" s="377" t="s">
        <v>452</v>
      </c>
    </row>
    <row r="180" spans="1:12" ht="13.5" customHeight="1" thickBot="1">
      <c r="A180" s="1">
        <v>1</v>
      </c>
      <c r="B180" s="1">
        <v>2</v>
      </c>
      <c r="C180" s="195">
        <v>3</v>
      </c>
      <c r="D180" s="1">
        <v>4</v>
      </c>
      <c r="E180" s="1">
        <v>5</v>
      </c>
      <c r="F180" s="1">
        <v>6</v>
      </c>
      <c r="G180" s="1">
        <v>7</v>
      </c>
      <c r="H180" s="1">
        <v>8</v>
      </c>
      <c r="I180" s="195">
        <v>9</v>
      </c>
      <c r="J180" s="1" t="s">
        <v>359</v>
      </c>
      <c r="K180" s="195">
        <v>11</v>
      </c>
      <c r="L180" s="195">
        <v>12</v>
      </c>
    </row>
    <row r="181" spans="1:12" ht="4.5" customHeight="1" thickBot="1">
      <c r="A181" s="39"/>
      <c r="B181" s="40"/>
      <c r="C181" s="41"/>
      <c r="D181" s="41"/>
      <c r="E181" s="41"/>
      <c r="F181" s="41"/>
      <c r="G181" s="41"/>
      <c r="H181" s="41"/>
      <c r="I181" s="41"/>
      <c r="J181" s="6"/>
      <c r="K181" s="196"/>
      <c r="L181" s="196"/>
    </row>
    <row r="182" spans="1:12" ht="15" customHeight="1">
      <c r="A182" s="489" t="s">
        <v>199</v>
      </c>
      <c r="B182" s="490"/>
      <c r="C182" s="232">
        <f>SUM(C185+C184+C183)</f>
        <v>48000</v>
      </c>
      <c r="D182" s="33">
        <f>SUM(D183:D185)</f>
        <v>23000</v>
      </c>
      <c r="E182" s="235">
        <f>SUM(E183+E184+E185)</f>
        <v>12000</v>
      </c>
      <c r="F182" s="235">
        <f>SUM(F183+F184)</f>
        <v>0</v>
      </c>
      <c r="G182" s="235">
        <f>SUM(G183+G184)</f>
        <v>0</v>
      </c>
      <c r="H182" s="235">
        <f>SUM(H183+H184+H185)</f>
        <v>0</v>
      </c>
      <c r="I182" s="232">
        <f>SUM(I183:I185)</f>
        <v>12000</v>
      </c>
      <c r="J182" s="353">
        <f>SUM(I182/C182)*100</f>
        <v>25</v>
      </c>
      <c r="K182" s="33">
        <f>SUM(K185+K184+K183)</f>
        <v>15000</v>
      </c>
      <c r="L182" s="379">
        <f>SUM(L185+L184+L183)</f>
        <v>15000</v>
      </c>
    </row>
    <row r="183" spans="1:15" ht="25.5" customHeight="1">
      <c r="A183" s="382" t="s">
        <v>370</v>
      </c>
      <c r="B183" s="383"/>
      <c r="C183" s="221">
        <v>25000</v>
      </c>
      <c r="D183" s="221">
        <v>0</v>
      </c>
      <c r="E183" s="32">
        <v>12000</v>
      </c>
      <c r="F183" s="32">
        <v>0</v>
      </c>
      <c r="G183" s="32">
        <v>0</v>
      </c>
      <c r="H183" s="32">
        <v>0</v>
      </c>
      <c r="I183" s="221">
        <v>12000</v>
      </c>
      <c r="J183" s="359">
        <f>SUM(I183/C183)*100</f>
        <v>48</v>
      </c>
      <c r="K183" s="380">
        <v>15000</v>
      </c>
      <c r="L183" s="381">
        <v>15000</v>
      </c>
      <c r="M183" s="283"/>
      <c r="N183" s="283"/>
      <c r="O183" s="283"/>
    </row>
    <row r="184" spans="1:12" ht="23.25" customHeight="1">
      <c r="A184" s="382" t="s">
        <v>200</v>
      </c>
      <c r="B184" s="383"/>
      <c r="C184" s="221">
        <v>15000</v>
      </c>
      <c r="D184" s="221">
        <v>15000</v>
      </c>
      <c r="E184" s="32">
        <v>0</v>
      </c>
      <c r="F184" s="32">
        <v>0</v>
      </c>
      <c r="G184" s="32">
        <v>0</v>
      </c>
      <c r="H184" s="32">
        <v>0</v>
      </c>
      <c r="I184" s="221">
        <v>0</v>
      </c>
      <c r="J184" s="329">
        <f>SUM(I184/C184)*100</f>
        <v>0</v>
      </c>
      <c r="K184" s="380">
        <v>0</v>
      </c>
      <c r="L184" s="381">
        <v>0</v>
      </c>
    </row>
    <row r="185" spans="1:12" ht="35.25" customHeight="1" thickBot="1">
      <c r="A185" s="473" t="s">
        <v>332</v>
      </c>
      <c r="B185" s="474"/>
      <c r="C185" s="220">
        <v>8000</v>
      </c>
      <c r="D185" s="220">
        <v>8000</v>
      </c>
      <c r="E185" s="212">
        <v>0</v>
      </c>
      <c r="F185" s="212">
        <v>0</v>
      </c>
      <c r="G185" s="212">
        <v>0</v>
      </c>
      <c r="H185" s="212">
        <v>0</v>
      </c>
      <c r="I185" s="220">
        <v>0</v>
      </c>
      <c r="J185" s="330">
        <f>SUM(I185/C185)*100</f>
        <v>0</v>
      </c>
      <c r="K185" s="364">
        <v>0</v>
      </c>
      <c r="L185" s="368">
        <v>0</v>
      </c>
    </row>
    <row r="186" spans="1:12" ht="4.5" customHeight="1" thickBot="1">
      <c r="A186" s="10"/>
      <c r="B186" s="10"/>
      <c r="C186" s="234"/>
      <c r="D186" s="24"/>
      <c r="E186" s="215"/>
      <c r="F186" s="215"/>
      <c r="G186" s="215"/>
      <c r="H186" s="215"/>
      <c r="I186" s="234"/>
      <c r="J186" s="46"/>
      <c r="K186" s="27"/>
      <c r="L186" s="27"/>
    </row>
    <row r="187" spans="1:12" ht="18" customHeight="1">
      <c r="A187" s="507" t="s">
        <v>201</v>
      </c>
      <c r="B187" s="508"/>
      <c r="C187" s="171">
        <f>SUM(C188)</f>
        <v>10000</v>
      </c>
      <c r="D187" s="312">
        <f aca="true" t="shared" si="30" ref="D187:I187">SUM(D188)</f>
        <v>2867.42</v>
      </c>
      <c r="E187" s="251">
        <f t="shared" si="30"/>
        <v>20000</v>
      </c>
      <c r="F187" s="251">
        <f t="shared" si="30"/>
        <v>0</v>
      </c>
      <c r="G187" s="251">
        <f t="shared" si="30"/>
        <v>0</v>
      </c>
      <c r="H187" s="251">
        <f t="shared" si="30"/>
        <v>0</v>
      </c>
      <c r="I187" s="171">
        <f t="shared" si="30"/>
        <v>20000</v>
      </c>
      <c r="J187" s="348">
        <f>SUM(I187/C187)*100</f>
        <v>200</v>
      </c>
      <c r="K187" s="363">
        <f>SUM(K188)</f>
        <v>50000</v>
      </c>
      <c r="L187" s="365">
        <f>SUM(L188)</f>
        <v>75000</v>
      </c>
    </row>
    <row r="188" spans="1:12" ht="15" customHeight="1">
      <c r="A188" s="509" t="s">
        <v>202</v>
      </c>
      <c r="B188" s="510"/>
      <c r="C188" s="249">
        <f>SUM(C189)</f>
        <v>10000</v>
      </c>
      <c r="D188" s="51">
        <f aca="true" t="shared" si="31" ref="D188:I188">SUM(D189)</f>
        <v>2867.42</v>
      </c>
      <c r="E188" s="252">
        <f t="shared" si="31"/>
        <v>20000</v>
      </c>
      <c r="F188" s="252">
        <f t="shared" si="31"/>
        <v>0</v>
      </c>
      <c r="G188" s="252">
        <f t="shared" si="31"/>
        <v>0</v>
      </c>
      <c r="H188" s="252">
        <f t="shared" si="31"/>
        <v>0</v>
      </c>
      <c r="I188" s="249">
        <f t="shared" si="31"/>
        <v>20000</v>
      </c>
      <c r="J188" s="360">
        <f>SUM(I188/C188)*100</f>
        <v>200</v>
      </c>
      <c r="K188" s="51">
        <f>SUM(K189)</f>
        <v>50000</v>
      </c>
      <c r="L188" s="395">
        <f>SUM(L189)</f>
        <v>75000</v>
      </c>
    </row>
    <row r="189" spans="1:12" ht="24.75" customHeight="1" thickBot="1">
      <c r="A189" s="473" t="s">
        <v>203</v>
      </c>
      <c r="B189" s="474"/>
      <c r="C189" s="201">
        <v>10000</v>
      </c>
      <c r="D189" s="201">
        <v>2867.42</v>
      </c>
      <c r="E189" s="207">
        <v>20000</v>
      </c>
      <c r="F189" s="207">
        <v>0</v>
      </c>
      <c r="G189" s="207">
        <v>0</v>
      </c>
      <c r="H189" s="207">
        <v>0</v>
      </c>
      <c r="I189" s="201">
        <v>20000</v>
      </c>
      <c r="J189" s="330">
        <f>SUM(I189/C189)*100</f>
        <v>200</v>
      </c>
      <c r="K189" s="390">
        <v>50000</v>
      </c>
      <c r="L189" s="391">
        <v>75000</v>
      </c>
    </row>
    <row r="190" spans="1:12" ht="7.5" customHeight="1" thickBot="1">
      <c r="A190" s="10"/>
      <c r="B190" s="10"/>
      <c r="C190" s="250"/>
      <c r="D190" s="17"/>
      <c r="E190" s="257"/>
      <c r="F190" s="257"/>
      <c r="G190" s="257"/>
      <c r="H190" s="257"/>
      <c r="I190" s="250"/>
      <c r="J190" s="47"/>
      <c r="K190" s="250"/>
      <c r="L190" s="250"/>
    </row>
    <row r="191" spans="1:12" ht="45" customHeight="1" thickBot="1">
      <c r="A191" s="526" t="s">
        <v>331</v>
      </c>
      <c r="B191" s="527"/>
      <c r="C191" s="194">
        <f aca="true" t="shared" si="32" ref="C191:I191">SUM(C193+C206+C209+C222)</f>
        <v>1475820</v>
      </c>
      <c r="D191" s="194">
        <f t="shared" si="32"/>
        <v>215992.03</v>
      </c>
      <c r="E191" s="194">
        <f t="shared" si="32"/>
        <v>241800</v>
      </c>
      <c r="F191" s="194">
        <f t="shared" si="32"/>
        <v>160000</v>
      </c>
      <c r="G191" s="194">
        <f t="shared" si="32"/>
        <v>1037200</v>
      </c>
      <c r="H191" s="194">
        <f t="shared" si="32"/>
        <v>155000</v>
      </c>
      <c r="I191" s="194">
        <f t="shared" si="32"/>
        <v>1594000</v>
      </c>
      <c r="J191" s="194">
        <v>109</v>
      </c>
      <c r="K191" s="369">
        <f>SUM(K193+K206+K209+K222)</f>
        <v>1450000</v>
      </c>
      <c r="L191" s="370">
        <f>SUM(L193+L206+L209+L222)</f>
        <v>1445000</v>
      </c>
    </row>
    <row r="192" spans="3:12" ht="3" customHeight="1" thickBot="1">
      <c r="C192" s="37"/>
      <c r="D192" s="19"/>
      <c r="E192" s="208"/>
      <c r="F192" s="208"/>
      <c r="G192" s="208"/>
      <c r="H192" s="208"/>
      <c r="I192" s="37"/>
      <c r="J192" s="44"/>
      <c r="K192" s="197"/>
      <c r="L192" s="197"/>
    </row>
    <row r="193" spans="1:14" ht="14.25" customHeight="1">
      <c r="A193" s="500" t="s">
        <v>204</v>
      </c>
      <c r="B193" s="501"/>
      <c r="C193" s="245">
        <f>SUM(C194+C195+C196+C197+C198+C199)</f>
        <v>788550</v>
      </c>
      <c r="D193" s="245">
        <f aca="true" t="shared" si="33" ref="D193:I193">SUM(D194+D195+D196+D197+D198+D199)</f>
        <v>50621.83</v>
      </c>
      <c r="E193" s="245">
        <f t="shared" si="33"/>
        <v>10000</v>
      </c>
      <c r="F193" s="245">
        <f t="shared" si="33"/>
        <v>140000</v>
      </c>
      <c r="G193" s="245">
        <f t="shared" si="33"/>
        <v>770000</v>
      </c>
      <c r="H193" s="245">
        <f t="shared" si="33"/>
        <v>0</v>
      </c>
      <c r="I193" s="245">
        <f t="shared" si="33"/>
        <v>920000</v>
      </c>
      <c r="J193" s="348">
        <f aca="true" t="shared" si="34" ref="J193:J199">SUM(I193/C193)*100</f>
        <v>116.66983704267327</v>
      </c>
      <c r="K193" s="34">
        <f>SUM(K194+K195+K196+K197+K198+K199)</f>
        <v>835000</v>
      </c>
      <c r="L193" s="389">
        <f>SUM(L194+L195+L196+L197+L198+L199)</f>
        <v>765000</v>
      </c>
      <c r="M193" s="314"/>
      <c r="N193" s="314"/>
    </row>
    <row r="194" spans="1:16" ht="14.25" customHeight="1">
      <c r="A194" s="481" t="s">
        <v>353</v>
      </c>
      <c r="B194" s="482"/>
      <c r="C194" s="200">
        <v>165000</v>
      </c>
      <c r="D194" s="200">
        <v>47065.83</v>
      </c>
      <c r="E194" s="206">
        <v>0</v>
      </c>
      <c r="F194" s="206">
        <v>0</v>
      </c>
      <c r="G194" s="206">
        <v>0</v>
      </c>
      <c r="H194" s="206">
        <v>0</v>
      </c>
      <c r="I194" s="200">
        <v>0</v>
      </c>
      <c r="J194" s="361">
        <f t="shared" si="34"/>
        <v>0</v>
      </c>
      <c r="K194" s="366">
        <v>0</v>
      </c>
      <c r="L194" s="367">
        <v>0</v>
      </c>
      <c r="M194" s="96"/>
      <c r="N194" s="96"/>
      <c r="O194" s="96"/>
      <c r="P194" s="96"/>
    </row>
    <row r="195" spans="1:23" ht="23.25" customHeight="1">
      <c r="A195" s="382" t="s">
        <v>10</v>
      </c>
      <c r="B195" s="383"/>
      <c r="C195" s="200">
        <v>85000</v>
      </c>
      <c r="D195" s="200">
        <v>950</v>
      </c>
      <c r="E195" s="206">
        <v>0</v>
      </c>
      <c r="F195" s="206">
        <v>0</v>
      </c>
      <c r="G195" s="206">
        <v>170000</v>
      </c>
      <c r="H195" s="206">
        <v>0</v>
      </c>
      <c r="I195" s="200">
        <v>170000</v>
      </c>
      <c r="J195" s="361">
        <f t="shared" si="34"/>
        <v>200</v>
      </c>
      <c r="K195" s="366">
        <v>100000</v>
      </c>
      <c r="L195" s="367">
        <v>0</v>
      </c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</row>
    <row r="196" spans="1:23" ht="22.5" customHeight="1">
      <c r="A196" s="449" t="s">
        <v>9</v>
      </c>
      <c r="B196" s="450"/>
      <c r="C196" s="200">
        <v>10000</v>
      </c>
      <c r="D196" s="200">
        <v>0</v>
      </c>
      <c r="E196" s="206">
        <v>10000</v>
      </c>
      <c r="F196" s="206">
        <v>0</v>
      </c>
      <c r="G196" s="206">
        <v>0</v>
      </c>
      <c r="H196" s="206">
        <v>0</v>
      </c>
      <c r="I196" s="200">
        <v>10000</v>
      </c>
      <c r="J196" s="329">
        <f t="shared" si="34"/>
        <v>100</v>
      </c>
      <c r="K196" s="366">
        <v>10000</v>
      </c>
      <c r="L196" s="367">
        <v>10000</v>
      </c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</row>
    <row r="197" spans="1:23" ht="15.75" customHeight="1">
      <c r="A197" s="382" t="s">
        <v>205</v>
      </c>
      <c r="B197" s="383"/>
      <c r="C197" s="200">
        <v>21000</v>
      </c>
      <c r="D197" s="200">
        <v>990</v>
      </c>
      <c r="E197" s="206">
        <v>0</v>
      </c>
      <c r="F197" s="206">
        <v>20000</v>
      </c>
      <c r="G197" s="206">
        <v>0</v>
      </c>
      <c r="H197" s="206">
        <v>0</v>
      </c>
      <c r="I197" s="200">
        <v>20000</v>
      </c>
      <c r="J197" s="329">
        <f t="shared" si="34"/>
        <v>95.23809523809523</v>
      </c>
      <c r="K197" s="366">
        <v>25000</v>
      </c>
      <c r="L197" s="367">
        <v>30000</v>
      </c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</row>
    <row r="198" spans="1:24" ht="34.5" customHeight="1">
      <c r="A198" s="382" t="s">
        <v>4</v>
      </c>
      <c r="B198" s="383"/>
      <c r="C198" s="200">
        <v>50000</v>
      </c>
      <c r="D198" s="200">
        <v>1616</v>
      </c>
      <c r="E198" s="206">
        <v>0</v>
      </c>
      <c r="F198" s="206">
        <v>90000</v>
      </c>
      <c r="G198" s="206">
        <v>0</v>
      </c>
      <c r="H198" s="206">
        <v>0</v>
      </c>
      <c r="I198" s="200">
        <v>90000</v>
      </c>
      <c r="J198" s="329">
        <f t="shared" si="34"/>
        <v>180</v>
      </c>
      <c r="K198" s="366">
        <v>150000</v>
      </c>
      <c r="L198" s="367">
        <v>175000</v>
      </c>
      <c r="M198" s="193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</row>
    <row r="199" spans="1:24" ht="36" customHeight="1" thickBot="1">
      <c r="A199" s="473" t="s">
        <v>5</v>
      </c>
      <c r="B199" s="474"/>
      <c r="C199" s="220">
        <v>457550</v>
      </c>
      <c r="D199" s="220">
        <v>0</v>
      </c>
      <c r="E199" s="207">
        <v>0</v>
      </c>
      <c r="F199" s="207">
        <v>30000</v>
      </c>
      <c r="G199" s="207">
        <v>600000</v>
      </c>
      <c r="H199" s="207">
        <v>0</v>
      </c>
      <c r="I199" s="220">
        <v>630000</v>
      </c>
      <c r="J199" s="330">
        <f t="shared" si="34"/>
        <v>137.68986995956726</v>
      </c>
      <c r="K199" s="364">
        <v>550000</v>
      </c>
      <c r="L199" s="368">
        <v>550000</v>
      </c>
      <c r="M199" s="193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</row>
    <row r="200" spans="1:16" ht="21.75" customHeight="1">
      <c r="A200" s="10"/>
      <c r="B200" s="10"/>
      <c r="C200" s="234"/>
      <c r="D200" s="234"/>
      <c r="E200" s="257"/>
      <c r="F200" s="257"/>
      <c r="G200" s="257"/>
      <c r="H200" s="257"/>
      <c r="I200" s="234"/>
      <c r="J200" s="47"/>
      <c r="K200" s="193"/>
      <c r="L200" s="283"/>
      <c r="M200" s="283"/>
      <c r="N200" s="283"/>
      <c r="O200" s="283"/>
      <c r="P200" s="283"/>
    </row>
    <row r="201" spans="1:10" ht="14.25" customHeight="1" thickBot="1">
      <c r="A201" s="10"/>
      <c r="B201" s="10"/>
      <c r="C201" s="17"/>
      <c r="D201" s="17"/>
      <c r="E201" s="17"/>
      <c r="F201" s="17"/>
      <c r="G201" s="17"/>
      <c r="H201" s="17"/>
      <c r="I201" s="17"/>
      <c r="J201" s="47"/>
    </row>
    <row r="202" spans="1:12" ht="29.25" customHeight="1" thickBot="1">
      <c r="A202" s="468" t="s">
        <v>455</v>
      </c>
      <c r="B202" s="316" t="s">
        <v>15</v>
      </c>
      <c r="C202" s="441" t="s">
        <v>461</v>
      </c>
      <c r="D202" s="438"/>
      <c r="E202" s="437" t="s">
        <v>453</v>
      </c>
      <c r="F202" s="426"/>
      <c r="G202" s="426"/>
      <c r="H202" s="426"/>
      <c r="I202" s="427"/>
      <c r="J202" s="435" t="s">
        <v>16</v>
      </c>
      <c r="K202" s="441" t="s">
        <v>2</v>
      </c>
      <c r="L202" s="438"/>
    </row>
    <row r="203" spans="1:12" ht="69" customHeight="1" thickBot="1">
      <c r="A203" s="468"/>
      <c r="B203" s="316"/>
      <c r="C203" s="306" t="s">
        <v>403</v>
      </c>
      <c r="D203" s="307" t="s">
        <v>402</v>
      </c>
      <c r="E203" s="38" t="s">
        <v>125</v>
      </c>
      <c r="F203" s="38" t="s">
        <v>132</v>
      </c>
      <c r="G203" s="38" t="s">
        <v>126</v>
      </c>
      <c r="H203" s="38" t="s">
        <v>131</v>
      </c>
      <c r="I203" s="306" t="s">
        <v>358</v>
      </c>
      <c r="J203" s="436"/>
      <c r="K203" s="376" t="s">
        <v>451</v>
      </c>
      <c r="L203" s="377" t="s">
        <v>452</v>
      </c>
    </row>
    <row r="204" spans="1:12" ht="13.5" customHeight="1" thickBot="1">
      <c r="A204" s="1">
        <v>1</v>
      </c>
      <c r="B204" s="1">
        <v>2</v>
      </c>
      <c r="C204" s="195">
        <v>3</v>
      </c>
      <c r="D204" s="1">
        <v>4</v>
      </c>
      <c r="E204" s="1">
        <v>5</v>
      </c>
      <c r="F204" s="1">
        <v>6</v>
      </c>
      <c r="G204" s="1">
        <v>7</v>
      </c>
      <c r="H204" s="1">
        <v>8</v>
      </c>
      <c r="I204" s="195">
        <v>9</v>
      </c>
      <c r="J204" s="1" t="s">
        <v>359</v>
      </c>
      <c r="K204" s="195">
        <v>11</v>
      </c>
      <c r="L204" s="195">
        <v>12</v>
      </c>
    </row>
    <row r="205" spans="3:12" ht="15" customHeight="1" thickBot="1">
      <c r="C205" s="19"/>
      <c r="D205" s="19"/>
      <c r="E205" s="19"/>
      <c r="F205" s="19"/>
      <c r="G205" s="19"/>
      <c r="H205" s="19"/>
      <c r="I205" s="19"/>
      <c r="K205" s="196"/>
      <c r="L205" s="196"/>
    </row>
    <row r="206" spans="1:12" ht="16.5" customHeight="1">
      <c r="A206" s="500" t="s">
        <v>206</v>
      </c>
      <c r="B206" s="501"/>
      <c r="C206" s="245">
        <f aca="true" t="shared" si="35" ref="C206:H206">SUM(C207+C208)</f>
        <v>136000</v>
      </c>
      <c r="D206" s="245">
        <f t="shared" si="35"/>
        <v>55978.700000000004</v>
      </c>
      <c r="E206" s="245">
        <f t="shared" si="35"/>
        <v>50000</v>
      </c>
      <c r="F206" s="245">
        <f t="shared" si="35"/>
        <v>10000</v>
      </c>
      <c r="G206" s="245">
        <f t="shared" si="35"/>
        <v>0</v>
      </c>
      <c r="H206" s="245">
        <f t="shared" si="35"/>
        <v>0</v>
      </c>
      <c r="I206" s="245">
        <f>SUM(I207+I208)</f>
        <v>60000</v>
      </c>
      <c r="J206" s="245">
        <v>100</v>
      </c>
      <c r="K206" s="34">
        <f>SUM(K207+K208)</f>
        <v>60000</v>
      </c>
      <c r="L206" s="389">
        <f>SUM(L207+L208)</f>
        <v>60000</v>
      </c>
    </row>
    <row r="207" spans="1:24" ht="13.5" customHeight="1">
      <c r="A207" s="481" t="s">
        <v>423</v>
      </c>
      <c r="B207" s="482"/>
      <c r="C207" s="200">
        <v>126000</v>
      </c>
      <c r="D207" s="200">
        <v>55405.4</v>
      </c>
      <c r="E207" s="206">
        <v>50000</v>
      </c>
      <c r="F207" s="206">
        <v>0</v>
      </c>
      <c r="G207" s="206">
        <v>0</v>
      </c>
      <c r="H207" s="206">
        <v>0</v>
      </c>
      <c r="I207" s="200">
        <v>50000</v>
      </c>
      <c r="J207" s="329">
        <f>SUM(I207/C207)*100</f>
        <v>39.682539682539684</v>
      </c>
      <c r="K207" s="366">
        <v>50000</v>
      </c>
      <c r="L207" s="367">
        <v>50000</v>
      </c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</row>
    <row r="208" spans="1:14" ht="35.25" customHeight="1">
      <c r="A208" s="382" t="s">
        <v>207</v>
      </c>
      <c r="B208" s="383"/>
      <c r="C208" s="200">
        <v>10000</v>
      </c>
      <c r="D208" s="200">
        <v>573.3</v>
      </c>
      <c r="E208" s="206">
        <v>0</v>
      </c>
      <c r="F208" s="206">
        <v>10000</v>
      </c>
      <c r="G208" s="206">
        <v>0</v>
      </c>
      <c r="H208" s="206">
        <v>0</v>
      </c>
      <c r="I208" s="200">
        <v>10000</v>
      </c>
      <c r="J208" s="329">
        <f aca="true" t="shared" si="36" ref="J208:J214">SUM(I208/C208)*100</f>
        <v>100</v>
      </c>
      <c r="K208" s="366">
        <v>10000</v>
      </c>
      <c r="L208" s="367">
        <v>10000</v>
      </c>
      <c r="M208" s="283"/>
      <c r="N208" s="283"/>
    </row>
    <row r="209" spans="1:14" ht="17.25" customHeight="1">
      <c r="A209" s="509" t="s">
        <v>208</v>
      </c>
      <c r="B209" s="510"/>
      <c r="C209" s="258">
        <f>SUM(C210+C211+C212+C213+C214)</f>
        <v>189020</v>
      </c>
      <c r="D209" s="42">
        <f>SUM(D210+D211+D212+D214)</f>
        <v>31297.5</v>
      </c>
      <c r="E209" s="259">
        <f>SUM(E210+E211+E212+E213+E214)</f>
        <v>20000</v>
      </c>
      <c r="F209" s="259">
        <f>SUM(F210+F211+F212+F213+F214)</f>
        <v>10000</v>
      </c>
      <c r="G209" s="259">
        <f>SUM(G210+G211+G212+G213+G214)</f>
        <v>84000</v>
      </c>
      <c r="H209" s="259">
        <f>SUM(H210+H211+H212+H213+H214)</f>
        <v>0</v>
      </c>
      <c r="I209" s="258">
        <f>SUM(I210+I211+I212+I213+I214)</f>
        <v>114000</v>
      </c>
      <c r="J209" s="362">
        <f t="shared" si="36"/>
        <v>60.31107819278383</v>
      </c>
      <c r="K209" s="42">
        <f>SUM(K210+K211+K212+K213+K214)</f>
        <v>185000</v>
      </c>
      <c r="L209" s="396">
        <f>SUM(L210+L211+L212+L213+L214)</f>
        <v>200000</v>
      </c>
      <c r="M209" s="313"/>
      <c r="N209" s="313"/>
    </row>
    <row r="210" spans="1:12" ht="35.25" customHeight="1">
      <c r="A210" s="382" t="s">
        <v>209</v>
      </c>
      <c r="B210" s="383"/>
      <c r="C210" s="221">
        <v>52000</v>
      </c>
      <c r="D210" s="221">
        <v>31297.5</v>
      </c>
      <c r="E210" s="32">
        <v>0</v>
      </c>
      <c r="F210" s="32">
        <v>10000</v>
      </c>
      <c r="G210" s="32">
        <v>0</v>
      </c>
      <c r="H210" s="32">
        <v>0</v>
      </c>
      <c r="I210" s="221">
        <v>10000</v>
      </c>
      <c r="J210" s="329">
        <f t="shared" si="36"/>
        <v>19.230769230769234</v>
      </c>
      <c r="K210" s="380">
        <v>70000</v>
      </c>
      <c r="L210" s="381">
        <v>70000</v>
      </c>
    </row>
    <row r="211" spans="1:12" ht="35.25" customHeight="1">
      <c r="A211" s="382" t="s">
        <v>210</v>
      </c>
      <c r="B211" s="383"/>
      <c r="C211" s="221">
        <v>74000</v>
      </c>
      <c r="D211" s="221">
        <v>0</v>
      </c>
      <c r="E211" s="32">
        <v>0</v>
      </c>
      <c r="F211" s="32">
        <v>0</v>
      </c>
      <c r="G211" s="32">
        <v>74000</v>
      </c>
      <c r="H211" s="32">
        <v>0</v>
      </c>
      <c r="I211" s="221">
        <v>74000</v>
      </c>
      <c r="J211" s="329">
        <f t="shared" si="36"/>
        <v>100</v>
      </c>
      <c r="K211" s="380">
        <v>85000</v>
      </c>
      <c r="L211" s="381">
        <v>100000</v>
      </c>
    </row>
    <row r="212" spans="1:13" ht="34.5" customHeight="1">
      <c r="A212" s="382" t="s">
        <v>8</v>
      </c>
      <c r="B212" s="383"/>
      <c r="C212" s="221">
        <v>36000</v>
      </c>
      <c r="D212" s="221">
        <v>0</v>
      </c>
      <c r="E212" s="32">
        <v>10000</v>
      </c>
      <c r="F212" s="32">
        <v>0</v>
      </c>
      <c r="G212" s="32">
        <v>10000</v>
      </c>
      <c r="H212" s="32">
        <v>0</v>
      </c>
      <c r="I212" s="221">
        <v>20000</v>
      </c>
      <c r="J212" s="329">
        <f t="shared" si="36"/>
        <v>55.55555555555556</v>
      </c>
      <c r="K212" s="380">
        <v>20000</v>
      </c>
      <c r="L212" s="381">
        <v>20000</v>
      </c>
      <c r="M212" t="s">
        <v>122</v>
      </c>
    </row>
    <row r="213" spans="1:12" ht="25.5" customHeight="1">
      <c r="A213" s="528" t="s">
        <v>211</v>
      </c>
      <c r="B213" s="529"/>
      <c r="C213" s="221">
        <v>20000</v>
      </c>
      <c r="D213" s="221">
        <v>0</v>
      </c>
      <c r="E213" s="32">
        <v>0</v>
      </c>
      <c r="F213" s="32">
        <v>0</v>
      </c>
      <c r="G213" s="32">
        <v>0</v>
      </c>
      <c r="H213" s="32">
        <v>0</v>
      </c>
      <c r="I213" s="221">
        <v>0</v>
      </c>
      <c r="J213" s="329">
        <v>0</v>
      </c>
      <c r="K213" s="380">
        <v>0</v>
      </c>
      <c r="L213" s="381">
        <v>0</v>
      </c>
    </row>
    <row r="214" spans="1:15" ht="28.5" customHeight="1" thickBot="1">
      <c r="A214" s="473" t="s">
        <v>7</v>
      </c>
      <c r="B214" s="474"/>
      <c r="C214" s="220">
        <v>7020</v>
      </c>
      <c r="D214" s="220">
        <v>0</v>
      </c>
      <c r="E214" s="212">
        <v>10000</v>
      </c>
      <c r="F214" s="212">
        <v>0</v>
      </c>
      <c r="G214" s="212">
        <v>0</v>
      </c>
      <c r="H214" s="212">
        <v>0</v>
      </c>
      <c r="I214" s="220">
        <v>10000</v>
      </c>
      <c r="J214" s="330">
        <f t="shared" si="36"/>
        <v>142.45014245014244</v>
      </c>
      <c r="K214" s="364">
        <v>10000</v>
      </c>
      <c r="L214" s="368">
        <v>10000</v>
      </c>
      <c r="M214" s="283"/>
      <c r="N214" s="283"/>
      <c r="O214" s="283"/>
    </row>
    <row r="215" spans="1:10" ht="33.75" customHeight="1">
      <c r="A215" s="10"/>
      <c r="B215" s="10"/>
      <c r="C215" s="17"/>
      <c r="D215" s="17"/>
      <c r="E215" s="17"/>
      <c r="F215" s="17"/>
      <c r="G215" s="17"/>
      <c r="H215" s="17"/>
      <c r="I215" s="17"/>
      <c r="J215" s="6"/>
    </row>
    <row r="216" spans="1:10" ht="33.75" customHeight="1">
      <c r="A216" s="10"/>
      <c r="B216" s="10"/>
      <c r="C216" s="17"/>
      <c r="D216" s="17"/>
      <c r="E216" s="17"/>
      <c r="F216" s="17"/>
      <c r="G216" s="17"/>
      <c r="H216" s="17"/>
      <c r="I216" s="17"/>
      <c r="J216" s="6"/>
    </row>
    <row r="217" spans="1:10" ht="13.5" customHeight="1" thickBot="1">
      <c r="A217" s="10"/>
      <c r="B217" s="10"/>
      <c r="C217" s="17"/>
      <c r="D217" s="17"/>
      <c r="E217" s="17"/>
      <c r="F217" s="17"/>
      <c r="G217" s="17"/>
      <c r="H217" s="17"/>
      <c r="I217" s="17"/>
      <c r="J217" s="6"/>
    </row>
    <row r="218" spans="1:12" ht="30" customHeight="1" thickBot="1">
      <c r="A218" s="468" t="s">
        <v>455</v>
      </c>
      <c r="B218" s="316" t="s">
        <v>15</v>
      </c>
      <c r="C218" s="441" t="s">
        <v>461</v>
      </c>
      <c r="D218" s="438"/>
      <c r="E218" s="437" t="s">
        <v>453</v>
      </c>
      <c r="F218" s="426"/>
      <c r="G218" s="426"/>
      <c r="H218" s="426"/>
      <c r="I218" s="427"/>
      <c r="J218" s="435" t="s">
        <v>16</v>
      </c>
      <c r="K218" s="441" t="s">
        <v>2</v>
      </c>
      <c r="L218" s="438"/>
    </row>
    <row r="219" spans="1:12" ht="72" customHeight="1" thickBot="1">
      <c r="A219" s="468"/>
      <c r="B219" s="316"/>
      <c r="C219" s="306" t="s">
        <v>403</v>
      </c>
      <c r="D219" s="307" t="s">
        <v>402</v>
      </c>
      <c r="E219" s="38" t="s">
        <v>125</v>
      </c>
      <c r="F219" s="38" t="s">
        <v>132</v>
      </c>
      <c r="G219" s="38" t="s">
        <v>126</v>
      </c>
      <c r="H219" s="38" t="s">
        <v>131</v>
      </c>
      <c r="I219" s="306" t="s">
        <v>358</v>
      </c>
      <c r="J219" s="436"/>
      <c r="K219" s="376" t="s">
        <v>451</v>
      </c>
      <c r="L219" s="377" t="s">
        <v>452</v>
      </c>
    </row>
    <row r="220" spans="1:12" ht="12" customHeight="1" thickBot="1">
      <c r="A220" s="1">
        <v>1</v>
      </c>
      <c r="B220" s="1">
        <v>2</v>
      </c>
      <c r="C220" s="195">
        <v>3</v>
      </c>
      <c r="D220" s="1">
        <v>4</v>
      </c>
      <c r="E220" s="1">
        <v>5</v>
      </c>
      <c r="F220" s="1">
        <v>6</v>
      </c>
      <c r="G220" s="1">
        <v>7</v>
      </c>
      <c r="H220" s="1">
        <v>8</v>
      </c>
      <c r="I220" s="195">
        <v>9</v>
      </c>
      <c r="J220" s="1" t="s">
        <v>359</v>
      </c>
      <c r="K220" s="195">
        <v>11</v>
      </c>
      <c r="L220" s="195">
        <v>12</v>
      </c>
    </row>
    <row r="221" spans="3:12" ht="18" customHeight="1" thickBot="1">
      <c r="C221" s="25"/>
      <c r="D221" s="25"/>
      <c r="E221" s="25"/>
      <c r="F221" s="25"/>
      <c r="G221" s="25"/>
      <c r="H221" s="25"/>
      <c r="I221" s="25"/>
      <c r="K221" s="196"/>
      <c r="L221" s="196"/>
    </row>
    <row r="222" spans="1:16" ht="20.25" customHeight="1">
      <c r="A222" s="500" t="s">
        <v>212</v>
      </c>
      <c r="B222" s="501"/>
      <c r="C222" s="232">
        <f aca="true" t="shared" si="37" ref="C222:I222">SUM(C223+C224+C225+C226)</f>
        <v>362250</v>
      </c>
      <c r="D222" s="33">
        <f t="shared" si="37"/>
        <v>78094</v>
      </c>
      <c r="E222" s="235">
        <f t="shared" si="37"/>
        <v>161800</v>
      </c>
      <c r="F222" s="235">
        <f t="shared" si="37"/>
        <v>0</v>
      </c>
      <c r="G222" s="235">
        <f t="shared" si="37"/>
        <v>183200</v>
      </c>
      <c r="H222" s="235">
        <f t="shared" si="37"/>
        <v>155000</v>
      </c>
      <c r="I222" s="232">
        <f t="shared" si="37"/>
        <v>500000</v>
      </c>
      <c r="J222" s="353">
        <f>SUM(I222/C222)*100</f>
        <v>138.02622498274673</v>
      </c>
      <c r="K222" s="33">
        <f>SUM(K223+K224+K225+K226)</f>
        <v>370000</v>
      </c>
      <c r="L222" s="379">
        <f>SUM(L223+L224+L225+L226)</f>
        <v>420000</v>
      </c>
      <c r="M222" s="283"/>
      <c r="N222" s="283"/>
      <c r="O222" s="283"/>
      <c r="P222" s="283"/>
    </row>
    <row r="223" spans="1:24" ht="44.25" customHeight="1">
      <c r="A223" s="382" t="s">
        <v>3</v>
      </c>
      <c r="B223" s="383"/>
      <c r="C223" s="221">
        <v>190000</v>
      </c>
      <c r="D223" s="221">
        <v>29923</v>
      </c>
      <c r="E223" s="32">
        <v>121800</v>
      </c>
      <c r="F223" s="32">
        <v>0</v>
      </c>
      <c r="G223" s="32">
        <v>168200</v>
      </c>
      <c r="H223" s="32">
        <v>0</v>
      </c>
      <c r="I223" s="221">
        <v>290000</v>
      </c>
      <c r="J223" s="329">
        <f>SUM(I223/C223)*100</f>
        <v>152.63157894736844</v>
      </c>
      <c r="K223" s="380">
        <v>225000</v>
      </c>
      <c r="L223" s="381">
        <v>250000</v>
      </c>
      <c r="M223" s="283"/>
      <c r="N223" s="283"/>
      <c r="O223" s="283"/>
      <c r="P223" s="283"/>
      <c r="Q223" s="193"/>
      <c r="R223" s="193"/>
      <c r="S223" s="193"/>
      <c r="T223" s="193"/>
      <c r="U223" s="193"/>
      <c r="V223" s="193"/>
      <c r="W223" s="193"/>
      <c r="X223" s="193"/>
    </row>
    <row r="224" spans="1:16" ht="39" customHeight="1">
      <c r="A224" s="382" t="s">
        <v>414</v>
      </c>
      <c r="B224" s="383"/>
      <c r="C224" s="221">
        <v>29000</v>
      </c>
      <c r="D224" s="221">
        <v>0</v>
      </c>
      <c r="E224" s="32">
        <v>15000</v>
      </c>
      <c r="F224" s="32">
        <v>0</v>
      </c>
      <c r="G224" s="32">
        <v>15000</v>
      </c>
      <c r="H224" s="32">
        <v>0</v>
      </c>
      <c r="I224" s="221">
        <v>30000</v>
      </c>
      <c r="J224" s="329">
        <f>SUM(I224/C224)*100</f>
        <v>103.44827586206897</v>
      </c>
      <c r="K224" s="380">
        <v>20000</v>
      </c>
      <c r="L224" s="381">
        <v>20000</v>
      </c>
      <c r="M224" s="283"/>
      <c r="N224" s="283"/>
      <c r="O224" s="283"/>
      <c r="P224" s="283"/>
    </row>
    <row r="225" spans="1:16" ht="36" customHeight="1">
      <c r="A225" s="382" t="s">
        <v>6</v>
      </c>
      <c r="B225" s="383"/>
      <c r="C225" s="221">
        <v>83250</v>
      </c>
      <c r="D225" s="221">
        <v>0</v>
      </c>
      <c r="E225" s="32">
        <v>25000</v>
      </c>
      <c r="F225" s="32">
        <v>0</v>
      </c>
      <c r="G225" s="32">
        <v>0</v>
      </c>
      <c r="H225" s="32">
        <v>155000</v>
      </c>
      <c r="I225" s="221">
        <v>180000</v>
      </c>
      <c r="J225" s="329">
        <f>SUM(I225/C225)*100</f>
        <v>216.21621621621622</v>
      </c>
      <c r="K225" s="380">
        <v>125000</v>
      </c>
      <c r="L225" s="381">
        <v>150000</v>
      </c>
      <c r="M225" s="283"/>
      <c r="N225" s="283"/>
      <c r="O225" s="283"/>
      <c r="P225" s="283"/>
    </row>
    <row r="226" spans="1:17" ht="30" customHeight="1" thickBot="1">
      <c r="A226" s="473" t="s">
        <v>422</v>
      </c>
      <c r="B226" s="474"/>
      <c r="C226" s="220">
        <v>60000</v>
      </c>
      <c r="D226" s="220">
        <v>48171</v>
      </c>
      <c r="E226" s="212">
        <v>0</v>
      </c>
      <c r="F226" s="212">
        <v>0</v>
      </c>
      <c r="G226" s="212">
        <v>0</v>
      </c>
      <c r="H226" s="212">
        <v>0</v>
      </c>
      <c r="I226" s="220">
        <v>0</v>
      </c>
      <c r="J226" s="330">
        <f>SUM(I226/C226)*100</f>
        <v>0</v>
      </c>
      <c r="K226" s="364">
        <v>0</v>
      </c>
      <c r="L226" s="368">
        <v>0</v>
      </c>
      <c r="M226" s="283"/>
      <c r="N226" s="283"/>
      <c r="O226" s="283"/>
      <c r="P226" s="283"/>
      <c r="Q226" s="322"/>
    </row>
    <row r="227" spans="3:16" ht="15">
      <c r="C227" s="233"/>
      <c r="D227" s="25"/>
      <c r="E227" s="239"/>
      <c r="F227" s="239"/>
      <c r="G227" s="239"/>
      <c r="H227" s="239"/>
      <c r="I227" s="233"/>
      <c r="J227" s="44"/>
      <c r="K227" s="283"/>
      <c r="L227" s="283"/>
      <c r="M227" s="283"/>
      <c r="N227" s="283"/>
      <c r="O227" s="283"/>
      <c r="P227" s="283"/>
    </row>
    <row r="228" spans="1:17" ht="33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93"/>
      <c r="L228" s="193"/>
      <c r="M228" s="193"/>
      <c r="N228" s="193"/>
      <c r="O228" s="193"/>
      <c r="P228" s="193"/>
      <c r="Q228" s="193"/>
    </row>
    <row r="229" spans="1:17" ht="24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93"/>
      <c r="L229" s="193"/>
      <c r="M229" s="193"/>
      <c r="N229" s="193"/>
      <c r="O229" s="193"/>
      <c r="P229" s="193"/>
      <c r="Q229" s="193"/>
    </row>
    <row r="421" ht="15">
      <c r="E421" t="s">
        <v>398</v>
      </c>
    </row>
    <row r="422" ht="15">
      <c r="E422" t="s">
        <v>399</v>
      </c>
    </row>
  </sheetData>
  <sheetProtection/>
  <mergeCells count="205">
    <mergeCell ref="A1:L1"/>
    <mergeCell ref="K156:L156"/>
    <mergeCell ref="K178:L178"/>
    <mergeCell ref="K202:L202"/>
    <mergeCell ref="E202:I202"/>
    <mergeCell ref="C156:D156"/>
    <mergeCell ref="A163:B163"/>
    <mergeCell ref="A184:B184"/>
    <mergeCell ref="A199:B199"/>
    <mergeCell ref="E178:I178"/>
    <mergeCell ref="M95:R95"/>
    <mergeCell ref="M165:S165"/>
    <mergeCell ref="K218:L218"/>
    <mergeCell ref="K2:L2"/>
    <mergeCell ref="K33:L33"/>
    <mergeCell ref="K61:L61"/>
    <mergeCell ref="K85:L85"/>
    <mergeCell ref="K109:L109"/>
    <mergeCell ref="K133:L133"/>
    <mergeCell ref="A226:B226"/>
    <mergeCell ref="A195:B195"/>
    <mergeCell ref="C202:D202"/>
    <mergeCell ref="C218:D218"/>
    <mergeCell ref="A209:B209"/>
    <mergeCell ref="A207:B207"/>
    <mergeCell ref="A214:B214"/>
    <mergeCell ref="A208:B208"/>
    <mergeCell ref="A213:B213"/>
    <mergeCell ref="A206:B206"/>
    <mergeCell ref="A197:B197"/>
    <mergeCell ref="J178:J179"/>
    <mergeCell ref="A183:B183"/>
    <mergeCell ref="B178:B179"/>
    <mergeCell ref="A189:B189"/>
    <mergeCell ref="A196:B196"/>
    <mergeCell ref="A191:B191"/>
    <mergeCell ref="C178:D178"/>
    <mergeCell ref="J218:J219"/>
    <mergeCell ref="B202:B203"/>
    <mergeCell ref="A212:B212"/>
    <mergeCell ref="E218:I218"/>
    <mergeCell ref="A202:A203"/>
    <mergeCell ref="J202:J203"/>
    <mergeCell ref="A40:B40"/>
    <mergeCell ref="A2:A3"/>
    <mergeCell ref="A27:B27"/>
    <mergeCell ref="A81:B81"/>
    <mergeCell ref="A178:A179"/>
    <mergeCell ref="A153:B153"/>
    <mergeCell ref="A172:B172"/>
    <mergeCell ref="A127:B127"/>
    <mergeCell ref="J2:J3"/>
    <mergeCell ref="E33:I33"/>
    <mergeCell ref="J33:J34"/>
    <mergeCell ref="A33:A34"/>
    <mergeCell ref="A24:B24"/>
    <mergeCell ref="C33:D33"/>
    <mergeCell ref="A162:B162"/>
    <mergeCell ref="A167:B167"/>
    <mergeCell ref="A160:B160"/>
    <mergeCell ref="A185:B185"/>
    <mergeCell ref="A170:B170"/>
    <mergeCell ref="A165:B165"/>
    <mergeCell ref="A174:B174"/>
    <mergeCell ref="A164:B164"/>
    <mergeCell ref="E61:I61"/>
    <mergeCell ref="A137:B137"/>
    <mergeCell ref="A96:B96"/>
    <mergeCell ref="A125:B125"/>
    <mergeCell ref="E109:I109"/>
    <mergeCell ref="E133:I133"/>
    <mergeCell ref="A120:B120"/>
    <mergeCell ref="A104:B104"/>
    <mergeCell ref="C109:D109"/>
    <mergeCell ref="A133:A134"/>
    <mergeCell ref="J156:J157"/>
    <mergeCell ref="A151:B151"/>
    <mergeCell ref="J109:J110"/>
    <mergeCell ref="A67:B67"/>
    <mergeCell ref="A156:A157"/>
    <mergeCell ref="A144:B144"/>
    <mergeCell ref="B133:B134"/>
    <mergeCell ref="C133:D133"/>
    <mergeCell ref="E156:I156"/>
    <mergeCell ref="J133:J134"/>
    <mergeCell ref="J61:J62"/>
    <mergeCell ref="C61:D61"/>
    <mergeCell ref="B85:B86"/>
    <mergeCell ref="C85:D85"/>
    <mergeCell ref="A71:B71"/>
    <mergeCell ref="A82:B82"/>
    <mergeCell ref="A70:B70"/>
    <mergeCell ref="B61:B62"/>
    <mergeCell ref="A66:B66"/>
    <mergeCell ref="E85:I85"/>
    <mergeCell ref="A49:B49"/>
    <mergeCell ref="A28:B28"/>
    <mergeCell ref="B33:B34"/>
    <mergeCell ref="A39:B39"/>
    <mergeCell ref="A30:B30"/>
    <mergeCell ref="A31:B31"/>
    <mergeCell ref="A46:B46"/>
    <mergeCell ref="A48:B48"/>
    <mergeCell ref="A47:B47"/>
    <mergeCell ref="A44:B44"/>
    <mergeCell ref="A138:B138"/>
    <mergeCell ref="A141:B141"/>
    <mergeCell ref="J85:J86"/>
    <mergeCell ref="A102:B102"/>
    <mergeCell ref="A101:B101"/>
    <mergeCell ref="A119:B119"/>
    <mergeCell ref="A124:B124"/>
    <mergeCell ref="A118:B118"/>
    <mergeCell ref="A128:B128"/>
    <mergeCell ref="A148:B148"/>
    <mergeCell ref="A145:B145"/>
    <mergeCell ref="A142:B142"/>
    <mergeCell ref="A143:B143"/>
    <mergeCell ref="A147:B147"/>
    <mergeCell ref="A52:B52"/>
    <mergeCell ref="A53:B53"/>
    <mergeCell ref="A140:B140"/>
    <mergeCell ref="A139:B139"/>
    <mergeCell ref="A98:B98"/>
    <mergeCell ref="A91:B91"/>
    <mergeCell ref="A75:B75"/>
    <mergeCell ref="A129:B129"/>
    <mergeCell ref="A130:B130"/>
    <mergeCell ref="A126:B126"/>
    <mergeCell ref="A29:B29"/>
    <mergeCell ref="E2:I2"/>
    <mergeCell ref="A16:B16"/>
    <mergeCell ref="C2:D2"/>
    <mergeCell ref="A12:B12"/>
    <mergeCell ref="B2:B3"/>
    <mergeCell ref="A9:B9"/>
    <mergeCell ref="A10:B10"/>
    <mergeCell ref="A8:B8"/>
    <mergeCell ref="A23:B23"/>
    <mergeCell ref="A26:B26"/>
    <mergeCell ref="A25:B25"/>
    <mergeCell ref="A21:B21"/>
    <mergeCell ref="A14:B14"/>
    <mergeCell ref="A6:B6"/>
    <mergeCell ref="A22:B22"/>
    <mergeCell ref="A20:B20"/>
    <mergeCell ref="A17:B17"/>
    <mergeCell ref="A224:B224"/>
    <mergeCell ref="A225:B225"/>
    <mergeCell ref="A210:B210"/>
    <mergeCell ref="A211:B211"/>
    <mergeCell ref="A222:B222"/>
    <mergeCell ref="A223:B223"/>
    <mergeCell ref="A218:A219"/>
    <mergeCell ref="B218:B219"/>
    <mergeCell ref="A103:B103"/>
    <mergeCell ref="A122:B122"/>
    <mergeCell ref="A113:B113"/>
    <mergeCell ref="A115:B115"/>
    <mergeCell ref="A121:B121"/>
    <mergeCell ref="A117:B117"/>
    <mergeCell ref="B109:B110"/>
    <mergeCell ref="A109:A110"/>
    <mergeCell ref="A105:B105"/>
    <mergeCell ref="A149:B149"/>
    <mergeCell ref="A194:B194"/>
    <mergeCell ref="A193:B193"/>
    <mergeCell ref="A187:B187"/>
    <mergeCell ref="A188:B188"/>
    <mergeCell ref="A182:B182"/>
    <mergeCell ref="A152:B152"/>
    <mergeCell ref="A175:B175"/>
    <mergeCell ref="A173:B173"/>
    <mergeCell ref="A161:B161"/>
    <mergeCell ref="A54:B54"/>
    <mergeCell ref="A57:B57"/>
    <mergeCell ref="A76:B76"/>
    <mergeCell ref="A78:B78"/>
    <mergeCell ref="A65:B65"/>
    <mergeCell ref="A97:B97"/>
    <mergeCell ref="A80:B80"/>
    <mergeCell ref="A93:B93"/>
    <mergeCell ref="A95:B95"/>
    <mergeCell ref="A92:B92"/>
    <mergeCell ref="A94:B94"/>
    <mergeCell ref="A89:B89"/>
    <mergeCell ref="A73:B73"/>
    <mergeCell ref="A198:B198"/>
    <mergeCell ref="A116:B116"/>
    <mergeCell ref="A150:B150"/>
    <mergeCell ref="A169:B169"/>
    <mergeCell ref="B156:B157"/>
    <mergeCell ref="A99:B99"/>
    <mergeCell ref="A90:B90"/>
    <mergeCell ref="A100:B100"/>
    <mergeCell ref="A85:A86"/>
    <mergeCell ref="A77:B77"/>
    <mergeCell ref="A74:B74"/>
    <mergeCell ref="A37:B37"/>
    <mergeCell ref="A69:B69"/>
    <mergeCell ref="A61:A62"/>
    <mergeCell ref="A55:B55"/>
    <mergeCell ref="A56:B56"/>
    <mergeCell ref="A42:B42"/>
    <mergeCell ref="A51:B5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1"/>
  <sheetViews>
    <sheetView tabSelected="1" zoomScalePageLayoutView="0" workbookViewId="0" topLeftCell="A313">
      <selection activeCell="J222" sqref="J222"/>
    </sheetView>
  </sheetViews>
  <sheetFormatPr defaultColWidth="9.140625" defaultRowHeight="15"/>
  <cols>
    <col min="1" max="1" width="3.421875" style="0" customWidth="1"/>
    <col min="2" max="2" width="4.00390625" style="0" customWidth="1"/>
    <col min="3" max="3" width="4.140625" style="0" customWidth="1"/>
    <col min="4" max="4" width="8.00390625" style="0" customWidth="1"/>
    <col min="5" max="5" width="9.421875" style="0" customWidth="1"/>
    <col min="6" max="6" width="55.421875" style="0" customWidth="1"/>
    <col min="7" max="8" width="13.7109375" style="0" customWidth="1"/>
    <col min="9" max="9" width="10.00390625" style="0" customWidth="1"/>
    <col min="10" max="10" width="7.8515625" style="0" customWidth="1"/>
  </cols>
  <sheetData>
    <row r="1" spans="1:5" ht="15">
      <c r="A1" s="536" t="s">
        <v>317</v>
      </c>
      <c r="B1" s="536"/>
      <c r="C1" s="536"/>
      <c r="D1" s="536"/>
      <c r="E1" s="536"/>
    </row>
    <row r="2" spans="1:5" ht="15">
      <c r="A2" s="181"/>
      <c r="B2" s="181"/>
      <c r="C2" s="181"/>
      <c r="D2" s="181"/>
      <c r="E2" s="181"/>
    </row>
    <row r="3" ht="15.75" thickBot="1"/>
    <row r="4" spans="1:9" ht="15">
      <c r="A4" s="559" t="s">
        <v>448</v>
      </c>
      <c r="B4" s="560"/>
      <c r="C4" s="560"/>
      <c r="D4" s="560"/>
      <c r="E4" s="560"/>
      <c r="F4" s="560"/>
      <c r="G4" s="560"/>
      <c r="H4" s="560"/>
      <c r="I4" s="561"/>
    </row>
    <row r="5" spans="1:9" ht="69.75">
      <c r="A5" s="189" t="s">
        <v>17</v>
      </c>
      <c r="B5" s="116" t="s">
        <v>18</v>
      </c>
      <c r="C5" s="116" t="s">
        <v>232</v>
      </c>
      <c r="D5" s="115" t="s">
        <v>233</v>
      </c>
      <c r="E5" s="113" t="s">
        <v>14</v>
      </c>
      <c r="F5" s="114" t="s">
        <v>15</v>
      </c>
      <c r="G5" s="115" t="s">
        <v>403</v>
      </c>
      <c r="H5" s="115" t="s">
        <v>424</v>
      </c>
      <c r="I5" s="112" t="s">
        <v>16</v>
      </c>
    </row>
    <row r="6" spans="1:9" ht="15.75" thickBot="1">
      <c r="A6" s="547">
        <v>0</v>
      </c>
      <c r="B6" s="548"/>
      <c r="C6" s="549"/>
      <c r="D6" s="117">
        <v>1</v>
      </c>
      <c r="E6" s="117">
        <v>2</v>
      </c>
      <c r="F6" s="117">
        <v>3</v>
      </c>
      <c r="G6" s="117">
        <v>4</v>
      </c>
      <c r="H6" s="117">
        <v>5</v>
      </c>
      <c r="I6" s="118" t="s">
        <v>363</v>
      </c>
    </row>
    <row r="7" ht="15.75" thickBot="1"/>
    <row r="8" spans="1:9" ht="15.75" thickBot="1">
      <c r="A8" s="109"/>
      <c r="B8" s="119"/>
      <c r="C8" s="119"/>
      <c r="D8" s="120" t="s">
        <v>214</v>
      </c>
      <c r="E8" s="550" t="s">
        <v>275</v>
      </c>
      <c r="F8" s="550"/>
      <c r="G8" s="119"/>
      <c r="H8" s="119"/>
      <c r="I8" s="121"/>
    </row>
    <row r="9" spans="1:9" ht="15.75" thickBot="1">
      <c r="A9" s="109"/>
      <c r="B9" s="119"/>
      <c r="C9" s="119"/>
      <c r="D9" s="119"/>
      <c r="E9" s="119"/>
      <c r="F9" s="119"/>
      <c r="G9" s="119"/>
      <c r="H9" s="119"/>
      <c r="I9" s="121"/>
    </row>
    <row r="10" spans="1:9" s="8" customFormat="1" ht="15.75" thickBot="1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9" ht="15" customHeight="1">
      <c r="A11" s="130" t="s">
        <v>223</v>
      </c>
      <c r="B11" s="127" t="s">
        <v>223</v>
      </c>
      <c r="C11" s="127" t="s">
        <v>238</v>
      </c>
      <c r="D11" s="127"/>
      <c r="E11" s="551" t="s">
        <v>234</v>
      </c>
      <c r="F11" s="551"/>
      <c r="G11" s="3">
        <f>SUM(G12+G13)</f>
        <v>36350</v>
      </c>
      <c r="H11" s="3">
        <f>SUM(H12+H13)</f>
        <v>37990</v>
      </c>
      <c r="I11" s="53">
        <f>SUM(H11/G11)*100</f>
        <v>104.51169188445668</v>
      </c>
    </row>
    <row r="12" spans="1:9" ht="15">
      <c r="A12" s="132" t="s">
        <v>223</v>
      </c>
      <c r="B12" s="129" t="s">
        <v>223</v>
      </c>
      <c r="C12" s="129" t="s">
        <v>238</v>
      </c>
      <c r="D12" s="129" t="s">
        <v>293</v>
      </c>
      <c r="E12" s="482" t="s">
        <v>252</v>
      </c>
      <c r="F12" s="482"/>
      <c r="G12" s="110">
        <v>32700</v>
      </c>
      <c r="H12" s="110">
        <v>33180</v>
      </c>
      <c r="I12" s="52">
        <f>SUM(H12/G12*100)</f>
        <v>101.46788990825688</v>
      </c>
    </row>
    <row r="13" spans="1:9" ht="15.75" thickBot="1">
      <c r="A13" s="138" t="s">
        <v>223</v>
      </c>
      <c r="B13" s="139" t="s">
        <v>223</v>
      </c>
      <c r="C13" s="139" t="s">
        <v>238</v>
      </c>
      <c r="D13" s="139" t="s">
        <v>293</v>
      </c>
      <c r="E13" s="484" t="s">
        <v>253</v>
      </c>
      <c r="F13" s="484"/>
      <c r="G13" s="111">
        <v>3650</v>
      </c>
      <c r="H13" s="111">
        <v>4810</v>
      </c>
      <c r="I13" s="107">
        <f>SUM(H13/G13*100)</f>
        <v>131.78082191780823</v>
      </c>
    </row>
    <row r="14" spans="1:9" ht="15.75" thickBot="1">
      <c r="A14" s="140" t="s">
        <v>223</v>
      </c>
      <c r="B14" s="141" t="s">
        <v>223</v>
      </c>
      <c r="C14" s="141" t="s">
        <v>238</v>
      </c>
      <c r="D14" s="141" t="s">
        <v>293</v>
      </c>
      <c r="E14" s="552" t="s">
        <v>379</v>
      </c>
      <c r="F14" s="553"/>
      <c r="G14" s="122">
        <v>3450</v>
      </c>
      <c r="H14" s="122">
        <v>3480</v>
      </c>
      <c r="I14" s="54">
        <f>SUM(H14/G14)*100</f>
        <v>100.8695652173913</v>
      </c>
    </row>
    <row r="15" spans="1:9" ht="15.75" thickBot="1">
      <c r="A15" s="131"/>
      <c r="B15" s="131"/>
      <c r="C15" s="131"/>
      <c r="D15" s="131"/>
      <c r="I15" s="44"/>
    </row>
    <row r="16" spans="1:9" ht="15">
      <c r="A16" s="130" t="s">
        <v>223</v>
      </c>
      <c r="B16" s="127" t="s">
        <v>223</v>
      </c>
      <c r="C16" s="127" t="s">
        <v>238</v>
      </c>
      <c r="D16" s="127"/>
      <c r="E16" s="545" t="s">
        <v>240</v>
      </c>
      <c r="F16" s="546"/>
      <c r="G16" s="3">
        <f>SUM(G17:G17)</f>
        <v>77000</v>
      </c>
      <c r="H16" s="3">
        <f>SUM(H17:H17)</f>
        <v>127000</v>
      </c>
      <c r="I16" s="53">
        <f>SUM(H16/G16)*100</f>
        <v>164.93506493506493</v>
      </c>
    </row>
    <row r="17" spans="1:9" ht="15.75" thickBot="1">
      <c r="A17" s="136" t="s">
        <v>223</v>
      </c>
      <c r="B17" s="137" t="s">
        <v>223</v>
      </c>
      <c r="C17" s="137" t="s">
        <v>238</v>
      </c>
      <c r="D17" s="137" t="s">
        <v>293</v>
      </c>
      <c r="E17" s="554" t="s">
        <v>378</v>
      </c>
      <c r="F17" s="555"/>
      <c r="G17" s="55">
        <v>77000</v>
      </c>
      <c r="H17" s="55">
        <v>127000</v>
      </c>
      <c r="I17" s="108">
        <f>SUM(H17/G17*100)</f>
        <v>164.93506493506493</v>
      </c>
    </row>
    <row r="18" spans="1:9" ht="15.75" thickBot="1">
      <c r="A18" s="144"/>
      <c r="B18" s="144"/>
      <c r="C18" s="144"/>
      <c r="D18" s="144"/>
      <c r="E18" s="145"/>
      <c r="F18" s="145"/>
      <c r="G18" s="146"/>
      <c r="H18" s="146"/>
      <c r="I18" s="147"/>
    </row>
    <row r="19" spans="1:9" ht="15">
      <c r="A19" s="130" t="s">
        <v>223</v>
      </c>
      <c r="B19" s="127" t="s">
        <v>223</v>
      </c>
      <c r="C19" s="127" t="s">
        <v>238</v>
      </c>
      <c r="D19" s="127"/>
      <c r="E19" s="551" t="s">
        <v>241</v>
      </c>
      <c r="F19" s="551"/>
      <c r="G19" s="3">
        <f>SUM(G20)</f>
        <v>76000</v>
      </c>
      <c r="H19" s="3">
        <f>SUM(H20)</f>
        <v>76000</v>
      </c>
      <c r="I19" s="53">
        <f>SUM(H19/G19)*100</f>
        <v>100</v>
      </c>
    </row>
    <row r="20" spans="1:9" ht="15.75" thickBot="1">
      <c r="A20" s="136" t="s">
        <v>223</v>
      </c>
      <c r="B20" s="137" t="s">
        <v>223</v>
      </c>
      <c r="C20" s="137" t="s">
        <v>238</v>
      </c>
      <c r="D20" s="137" t="s">
        <v>294</v>
      </c>
      <c r="E20" s="554" t="s">
        <v>250</v>
      </c>
      <c r="F20" s="555"/>
      <c r="G20" s="55">
        <v>76000</v>
      </c>
      <c r="H20" s="55">
        <v>76000</v>
      </c>
      <c r="I20" s="108">
        <f>SUM(H20/G20*100)</f>
        <v>100</v>
      </c>
    </row>
    <row r="21" spans="1:9" ht="15.75" thickBot="1">
      <c r="A21" s="144"/>
      <c r="B21" s="144"/>
      <c r="C21" s="144"/>
      <c r="D21" s="144"/>
      <c r="E21" s="145"/>
      <c r="F21" s="145"/>
      <c r="G21" s="146"/>
      <c r="H21" s="146"/>
      <c r="I21" s="147"/>
    </row>
    <row r="22" spans="1:9" ht="15">
      <c r="A22" s="130"/>
      <c r="B22" s="127"/>
      <c r="C22" s="127"/>
      <c r="D22" s="127"/>
      <c r="E22" s="551" t="s">
        <v>236</v>
      </c>
      <c r="F22" s="551"/>
      <c r="G22" s="3">
        <v>1</v>
      </c>
      <c r="H22" s="3">
        <v>1</v>
      </c>
      <c r="I22" s="53">
        <v>100</v>
      </c>
    </row>
    <row r="23" spans="1:9" ht="15.75" thickBot="1">
      <c r="A23" s="134"/>
      <c r="B23" s="135"/>
      <c r="C23" s="135"/>
      <c r="D23" s="135"/>
      <c r="E23" s="556" t="s">
        <v>254</v>
      </c>
      <c r="F23" s="556"/>
      <c r="G23" s="133">
        <f>SUM(G11+G14+G16+G19)</f>
        <v>192800</v>
      </c>
      <c r="H23" s="133">
        <f>SUM(H11+H14+H16+H19)</f>
        <v>244470</v>
      </c>
      <c r="I23" s="272">
        <f>SUM(H23/G23)*100</f>
        <v>126.79979253112033</v>
      </c>
    </row>
    <row r="31" ht="15.75" thickBot="1"/>
    <row r="32" spans="1:9" ht="15">
      <c r="A32" s="559" t="s">
        <v>448</v>
      </c>
      <c r="B32" s="560"/>
      <c r="C32" s="560"/>
      <c r="D32" s="560"/>
      <c r="E32" s="560"/>
      <c r="F32" s="560"/>
      <c r="G32" s="560"/>
      <c r="H32" s="560"/>
      <c r="I32" s="561"/>
    </row>
    <row r="33" spans="1:9" ht="69.75">
      <c r="A33" s="189" t="s">
        <v>17</v>
      </c>
      <c r="B33" s="116" t="s">
        <v>18</v>
      </c>
      <c r="C33" s="116" t="s">
        <v>232</v>
      </c>
      <c r="D33" s="115" t="s">
        <v>233</v>
      </c>
      <c r="E33" s="113" t="s">
        <v>14</v>
      </c>
      <c r="F33" s="114" t="s">
        <v>15</v>
      </c>
      <c r="G33" s="115" t="s">
        <v>403</v>
      </c>
      <c r="H33" s="115" t="s">
        <v>424</v>
      </c>
      <c r="I33" s="112" t="s">
        <v>16</v>
      </c>
    </row>
    <row r="34" spans="1:9" ht="15.75" thickBot="1">
      <c r="A34" s="547">
        <v>0</v>
      </c>
      <c r="B34" s="548"/>
      <c r="C34" s="549"/>
      <c r="D34" s="117">
        <v>1</v>
      </c>
      <c r="E34" s="117">
        <v>2</v>
      </c>
      <c r="F34" s="117">
        <v>3</v>
      </c>
      <c r="G34" s="117">
        <v>4</v>
      </c>
      <c r="H34" s="117">
        <v>5</v>
      </c>
      <c r="I34" s="118" t="s">
        <v>363</v>
      </c>
    </row>
    <row r="35" ht="15.75" thickBot="1"/>
    <row r="36" spans="1:9" ht="15.75" thickBot="1">
      <c r="A36" s="109"/>
      <c r="B36" s="119"/>
      <c r="C36" s="119"/>
      <c r="D36" s="120" t="s">
        <v>215</v>
      </c>
      <c r="E36" s="550" t="s">
        <v>274</v>
      </c>
      <c r="F36" s="550"/>
      <c r="G36" s="119"/>
      <c r="H36" s="119"/>
      <c r="I36" s="121"/>
    </row>
    <row r="37" spans="1:9" ht="15.75" thickBot="1">
      <c r="A37" s="109"/>
      <c r="B37" s="119"/>
      <c r="C37" s="119"/>
      <c r="D37" s="119"/>
      <c r="E37" s="119"/>
      <c r="F37" s="119"/>
      <c r="G37" s="119"/>
      <c r="H37" s="119"/>
      <c r="I37" s="121"/>
    </row>
    <row r="38" spans="1:9" s="8" customFormat="1" ht="15.75" thickBot="1">
      <c r="A38" s="126"/>
      <c r="B38" s="126"/>
      <c r="C38" s="126"/>
      <c r="D38" s="126"/>
      <c r="E38" s="126"/>
      <c r="F38" s="126"/>
      <c r="G38" s="126"/>
      <c r="H38" s="126"/>
      <c r="I38" s="126"/>
    </row>
    <row r="39" spans="1:9" s="8" customFormat="1" ht="15.75" thickBot="1">
      <c r="A39" s="140" t="s">
        <v>224</v>
      </c>
      <c r="B39" s="141" t="s">
        <v>223</v>
      </c>
      <c r="C39" s="141" t="s">
        <v>238</v>
      </c>
      <c r="D39" s="141" t="s">
        <v>293</v>
      </c>
      <c r="E39" s="552" t="s">
        <v>380</v>
      </c>
      <c r="F39" s="553"/>
      <c r="G39" s="122">
        <v>33000</v>
      </c>
      <c r="H39" s="122">
        <v>33000</v>
      </c>
      <c r="I39" s="54">
        <f>SUM(H39/G39)*100</f>
        <v>100</v>
      </c>
    </row>
    <row r="40" spans="1:9" ht="15.75" thickBot="1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9" ht="15">
      <c r="A41" s="130" t="s">
        <v>224</v>
      </c>
      <c r="B41" s="127" t="s">
        <v>223</v>
      </c>
      <c r="C41" s="127" t="s">
        <v>238</v>
      </c>
      <c r="D41" s="127"/>
      <c r="E41" s="551" t="s">
        <v>234</v>
      </c>
      <c r="F41" s="551"/>
      <c r="G41" s="3">
        <f>SUM(G42+G43)</f>
        <v>47780</v>
      </c>
      <c r="H41" s="3">
        <f>SUM(H42+H43)</f>
        <v>41920</v>
      </c>
      <c r="I41" s="53">
        <f>SUM(H41/G41)*100</f>
        <v>87.73545416492257</v>
      </c>
    </row>
    <row r="42" spans="1:9" ht="15">
      <c r="A42" s="132" t="s">
        <v>224</v>
      </c>
      <c r="B42" s="129" t="s">
        <v>223</v>
      </c>
      <c r="C42" s="129" t="s">
        <v>238</v>
      </c>
      <c r="D42" s="129" t="s">
        <v>293</v>
      </c>
      <c r="E42" s="482" t="s">
        <v>252</v>
      </c>
      <c r="F42" s="482"/>
      <c r="G42" s="110">
        <v>45800</v>
      </c>
      <c r="H42" s="110">
        <v>38210</v>
      </c>
      <c r="I42" s="52">
        <f>SUM(H42/G42*100)</f>
        <v>83.42794759825327</v>
      </c>
    </row>
    <row r="43" spans="1:9" ht="15.75" thickBot="1">
      <c r="A43" s="138" t="s">
        <v>224</v>
      </c>
      <c r="B43" s="139" t="s">
        <v>223</v>
      </c>
      <c r="C43" s="139" t="s">
        <v>238</v>
      </c>
      <c r="D43" s="139" t="s">
        <v>293</v>
      </c>
      <c r="E43" s="484" t="s">
        <v>253</v>
      </c>
      <c r="F43" s="484"/>
      <c r="G43" s="111">
        <v>1980</v>
      </c>
      <c r="H43" s="111">
        <v>3710</v>
      </c>
      <c r="I43" s="107">
        <f>SUM(H43/G43*100)</f>
        <v>187.37373737373736</v>
      </c>
    </row>
    <row r="44" spans="1:9" ht="15.75" thickBot="1">
      <c r="A44" s="140" t="s">
        <v>224</v>
      </c>
      <c r="B44" s="141" t="s">
        <v>223</v>
      </c>
      <c r="C44" s="141" t="s">
        <v>238</v>
      </c>
      <c r="D44" s="141" t="s">
        <v>293</v>
      </c>
      <c r="E44" s="552" t="s">
        <v>379</v>
      </c>
      <c r="F44" s="553"/>
      <c r="G44" s="122">
        <v>4840</v>
      </c>
      <c r="H44" s="122">
        <v>3990</v>
      </c>
      <c r="I44" s="54">
        <f>SUM(H44/G44)*100</f>
        <v>82.43801652892562</v>
      </c>
    </row>
    <row r="45" spans="1:9" ht="15.75" thickBot="1">
      <c r="A45" s="131"/>
      <c r="B45" s="131"/>
      <c r="C45" s="131"/>
      <c r="D45" s="131"/>
      <c r="I45" s="44"/>
    </row>
    <row r="46" spans="1:9" ht="15">
      <c r="A46" s="130" t="s">
        <v>224</v>
      </c>
      <c r="B46" s="127" t="s">
        <v>223</v>
      </c>
      <c r="C46" s="127" t="s">
        <v>238</v>
      </c>
      <c r="D46" s="127"/>
      <c r="E46" s="551" t="s">
        <v>240</v>
      </c>
      <c r="F46" s="551"/>
      <c r="G46" s="3">
        <f>SUM(G47:G48)</f>
        <v>157100</v>
      </c>
      <c r="H46" s="3">
        <f>SUM(H47:H48)</f>
        <v>126620</v>
      </c>
      <c r="I46" s="53">
        <f>SUM(H46/G46)*100</f>
        <v>80.59834500318269</v>
      </c>
    </row>
    <row r="47" spans="1:9" ht="15">
      <c r="A47" s="132" t="s">
        <v>224</v>
      </c>
      <c r="B47" s="129" t="s">
        <v>223</v>
      </c>
      <c r="C47" s="129" t="s">
        <v>238</v>
      </c>
      <c r="D47" s="129" t="s">
        <v>293</v>
      </c>
      <c r="E47" s="482" t="s">
        <v>242</v>
      </c>
      <c r="F47" s="482"/>
      <c r="G47" s="110">
        <v>12800</v>
      </c>
      <c r="H47" s="110">
        <v>12350</v>
      </c>
      <c r="I47" s="52">
        <f>SUM(H47/G47*100)</f>
        <v>96.484375</v>
      </c>
    </row>
    <row r="48" spans="1:9" ht="15" customHeight="1" thickBot="1">
      <c r="A48" s="138" t="s">
        <v>224</v>
      </c>
      <c r="B48" s="139" t="s">
        <v>223</v>
      </c>
      <c r="C48" s="139" t="s">
        <v>238</v>
      </c>
      <c r="D48" s="139" t="s">
        <v>293</v>
      </c>
      <c r="E48" s="484" t="s">
        <v>378</v>
      </c>
      <c r="F48" s="484"/>
      <c r="G48" s="111">
        <v>144300</v>
      </c>
      <c r="H48" s="111">
        <v>114270</v>
      </c>
      <c r="I48" s="107">
        <f>SUM(H48/G48*100)</f>
        <v>79.1891891891892</v>
      </c>
    </row>
    <row r="49" spans="1:9" ht="15" customHeight="1" thickBot="1">
      <c r="A49" s="144"/>
      <c r="B49" s="144"/>
      <c r="C49" s="144"/>
      <c r="D49" s="144"/>
      <c r="E49" s="145"/>
      <c r="F49" s="145"/>
      <c r="G49" s="146"/>
      <c r="H49" s="146"/>
      <c r="I49" s="147"/>
    </row>
    <row r="50" spans="1:9" ht="15">
      <c r="A50" s="130" t="s">
        <v>224</v>
      </c>
      <c r="B50" s="127" t="s">
        <v>223</v>
      </c>
      <c r="C50" s="127" t="s">
        <v>238</v>
      </c>
      <c r="D50" s="127"/>
      <c r="E50" s="557" t="s">
        <v>235</v>
      </c>
      <c r="F50" s="557"/>
      <c r="G50" s="3">
        <f>SUM(G51)</f>
        <v>73000</v>
      </c>
      <c r="H50" s="3">
        <f>SUM(H51)</f>
        <v>50000</v>
      </c>
      <c r="I50" s="53">
        <f>SUM(H50/G50)*100</f>
        <v>68.4931506849315</v>
      </c>
    </row>
    <row r="51" spans="1:9" ht="15.75" thickBot="1">
      <c r="A51" s="138" t="s">
        <v>224</v>
      </c>
      <c r="B51" s="139" t="s">
        <v>223</v>
      </c>
      <c r="C51" s="139" t="s">
        <v>238</v>
      </c>
      <c r="D51" s="139" t="s">
        <v>295</v>
      </c>
      <c r="E51" s="484" t="s">
        <v>251</v>
      </c>
      <c r="F51" s="484"/>
      <c r="G51" s="111">
        <v>73000</v>
      </c>
      <c r="H51" s="111">
        <v>50000</v>
      </c>
      <c r="I51" s="107">
        <f>SUM(H51/G51*100)</f>
        <v>68.4931506849315</v>
      </c>
    </row>
    <row r="52" spans="1:9" ht="15.75" thickBot="1">
      <c r="A52" s="144"/>
      <c r="B52" s="144"/>
      <c r="C52" s="144"/>
      <c r="D52" s="144"/>
      <c r="E52" s="145"/>
      <c r="F52" s="145"/>
      <c r="G52" s="146"/>
      <c r="H52" s="146"/>
      <c r="I52" s="147"/>
    </row>
    <row r="53" spans="1:9" ht="15">
      <c r="A53" s="130"/>
      <c r="B53" s="127"/>
      <c r="C53" s="127"/>
      <c r="D53" s="127"/>
      <c r="E53" s="551" t="s">
        <v>236</v>
      </c>
      <c r="F53" s="551"/>
      <c r="G53" s="3">
        <v>2</v>
      </c>
      <c r="H53" s="3">
        <v>1</v>
      </c>
      <c r="I53" s="53">
        <f>SUM(H53/G53)*100</f>
        <v>50</v>
      </c>
    </row>
    <row r="54" spans="1:9" ht="15.75" thickBot="1">
      <c r="A54" s="134"/>
      <c r="B54" s="135"/>
      <c r="C54" s="135"/>
      <c r="D54" s="135"/>
      <c r="E54" s="556" t="s">
        <v>237</v>
      </c>
      <c r="F54" s="556"/>
      <c r="G54" s="133">
        <f>SUM(G39+G41+G44+G46+G50)</f>
        <v>315720</v>
      </c>
      <c r="H54" s="133">
        <f>SUM(H39+H41+H44+H46+H50)</f>
        <v>255530</v>
      </c>
      <c r="I54" s="272">
        <f>SUM(H54/G54)*100</f>
        <v>80.9356391739516</v>
      </c>
    </row>
    <row r="60" ht="13.5" customHeight="1"/>
    <row r="61" ht="15.75" thickBot="1"/>
    <row r="62" spans="1:9" ht="15">
      <c r="A62" s="559" t="s">
        <v>448</v>
      </c>
      <c r="B62" s="560"/>
      <c r="C62" s="560"/>
      <c r="D62" s="560"/>
      <c r="E62" s="560"/>
      <c r="F62" s="560"/>
      <c r="G62" s="560"/>
      <c r="H62" s="560"/>
      <c r="I62" s="561"/>
    </row>
    <row r="63" spans="1:9" ht="69.75">
      <c r="A63" s="189" t="s">
        <v>17</v>
      </c>
      <c r="B63" s="116" t="s">
        <v>18</v>
      </c>
      <c r="C63" s="116" t="s">
        <v>232</v>
      </c>
      <c r="D63" s="115" t="s">
        <v>233</v>
      </c>
      <c r="E63" s="113" t="s">
        <v>14</v>
      </c>
      <c r="F63" s="114" t="s">
        <v>15</v>
      </c>
      <c r="G63" s="115" t="s">
        <v>403</v>
      </c>
      <c r="H63" s="115" t="s">
        <v>424</v>
      </c>
      <c r="I63" s="112" t="s">
        <v>16</v>
      </c>
    </row>
    <row r="64" spans="1:9" ht="15.75" thickBot="1">
      <c r="A64" s="547">
        <v>0</v>
      </c>
      <c r="B64" s="548"/>
      <c r="C64" s="549"/>
      <c r="D64" s="117">
        <v>1</v>
      </c>
      <c r="E64" s="117">
        <v>2</v>
      </c>
      <c r="F64" s="117">
        <v>3</v>
      </c>
      <c r="G64" s="117">
        <v>4</v>
      </c>
      <c r="H64" s="117">
        <v>5</v>
      </c>
      <c r="I64" s="118" t="s">
        <v>363</v>
      </c>
    </row>
    <row r="65" ht="15.75" thickBot="1">
      <c r="N65" s="167"/>
    </row>
    <row r="66" spans="1:9" ht="15.75" thickBot="1">
      <c r="A66" s="109"/>
      <c r="B66" s="119"/>
      <c r="C66" s="119"/>
      <c r="D66" s="120" t="s">
        <v>216</v>
      </c>
      <c r="E66" s="550" t="s">
        <v>273</v>
      </c>
      <c r="F66" s="550"/>
      <c r="G66" s="119"/>
      <c r="H66" s="119"/>
      <c r="I66" s="121"/>
    </row>
    <row r="67" spans="1:9" ht="15.75" thickBot="1">
      <c r="A67" s="109"/>
      <c r="B67" s="119"/>
      <c r="C67" s="119"/>
      <c r="D67" s="119"/>
      <c r="E67" s="119"/>
      <c r="F67" s="119"/>
      <c r="G67" s="119"/>
      <c r="H67" s="119"/>
      <c r="I67" s="121"/>
    </row>
    <row r="68" spans="1:9" ht="15.75" thickBot="1">
      <c r="A68" s="126"/>
      <c r="B68" s="126"/>
      <c r="C68" s="126"/>
      <c r="D68" s="126"/>
      <c r="E68" s="126"/>
      <c r="F68" s="126"/>
      <c r="G68" s="126"/>
      <c r="H68" s="126"/>
      <c r="I68" s="126"/>
    </row>
    <row r="69" spans="1:9" ht="15">
      <c r="A69" s="130" t="s">
        <v>224</v>
      </c>
      <c r="B69" s="127" t="s">
        <v>224</v>
      </c>
      <c r="C69" s="127" t="s">
        <v>238</v>
      </c>
      <c r="D69" s="127"/>
      <c r="E69" s="551" t="s">
        <v>234</v>
      </c>
      <c r="F69" s="551"/>
      <c r="G69" s="3">
        <f>SUM(G70+G71)</f>
        <v>270330</v>
      </c>
      <c r="H69" s="3">
        <f>SUM(H70+H71)</f>
        <v>279380</v>
      </c>
      <c r="I69" s="53">
        <f>SUM(H69/G69)*100</f>
        <v>103.34776014500795</v>
      </c>
    </row>
    <row r="70" spans="1:9" ht="15">
      <c r="A70" s="132" t="s">
        <v>224</v>
      </c>
      <c r="B70" s="129" t="s">
        <v>224</v>
      </c>
      <c r="C70" s="129" t="s">
        <v>238</v>
      </c>
      <c r="D70" s="129" t="s">
        <v>293</v>
      </c>
      <c r="E70" s="482" t="s">
        <v>252</v>
      </c>
      <c r="F70" s="482"/>
      <c r="G70" s="110">
        <v>216500</v>
      </c>
      <c r="H70" s="110">
        <v>220050</v>
      </c>
      <c r="I70" s="52">
        <f>SUM(H70/G70*100)</f>
        <v>101.63972286374134</v>
      </c>
    </row>
    <row r="71" spans="1:9" ht="15.75" thickBot="1">
      <c r="A71" s="138" t="s">
        <v>224</v>
      </c>
      <c r="B71" s="139" t="s">
        <v>224</v>
      </c>
      <c r="C71" s="139" t="s">
        <v>238</v>
      </c>
      <c r="D71" s="139" t="s">
        <v>293</v>
      </c>
      <c r="E71" s="484" t="s">
        <v>253</v>
      </c>
      <c r="F71" s="484"/>
      <c r="G71" s="111">
        <v>53830</v>
      </c>
      <c r="H71" s="111">
        <v>59330</v>
      </c>
      <c r="I71" s="107">
        <f>SUM(H71/G71*100)</f>
        <v>110.21735091956157</v>
      </c>
    </row>
    <row r="72" spans="1:9" ht="15.75" thickBot="1">
      <c r="A72" s="140" t="s">
        <v>224</v>
      </c>
      <c r="B72" s="141" t="s">
        <v>224</v>
      </c>
      <c r="C72" s="141" t="s">
        <v>238</v>
      </c>
      <c r="D72" s="141" t="s">
        <v>239</v>
      </c>
      <c r="E72" s="552" t="s">
        <v>379</v>
      </c>
      <c r="F72" s="553"/>
      <c r="G72" s="122">
        <v>22850</v>
      </c>
      <c r="H72" s="122">
        <v>22980</v>
      </c>
      <c r="I72" s="54">
        <f>SUM(H72/G72)*100</f>
        <v>100.56892778993436</v>
      </c>
    </row>
    <row r="73" spans="1:9" ht="15.75" thickBot="1">
      <c r="A73" s="131"/>
      <c r="B73" s="131"/>
      <c r="C73" s="131"/>
      <c r="D73" s="131"/>
      <c r="I73" s="44"/>
    </row>
    <row r="74" spans="1:9" ht="15">
      <c r="A74" s="130" t="s">
        <v>224</v>
      </c>
      <c r="B74" s="127" t="s">
        <v>224</v>
      </c>
      <c r="C74" s="127" t="s">
        <v>238</v>
      </c>
      <c r="D74" s="127"/>
      <c r="E74" s="545" t="s">
        <v>240</v>
      </c>
      <c r="F74" s="546"/>
      <c r="G74" s="3">
        <f>SUM(G75:G79)</f>
        <v>149800</v>
      </c>
      <c r="H74" s="3">
        <f>SUM(H75:H79)</f>
        <v>144500</v>
      </c>
      <c r="I74" s="53">
        <f>SUM(H74/G74)*100</f>
        <v>96.46194926568758</v>
      </c>
    </row>
    <row r="75" spans="1:9" ht="15">
      <c r="A75" s="132" t="s">
        <v>224</v>
      </c>
      <c r="B75" s="129" t="s">
        <v>224</v>
      </c>
      <c r="C75" s="129" t="s">
        <v>238</v>
      </c>
      <c r="D75" s="129" t="s">
        <v>296</v>
      </c>
      <c r="E75" s="543" t="s">
        <v>243</v>
      </c>
      <c r="F75" s="544"/>
      <c r="G75" s="110">
        <v>49850</v>
      </c>
      <c r="H75" s="110">
        <v>47700</v>
      </c>
      <c r="I75" s="52">
        <f>SUM(H75/G75*100)</f>
        <v>95.68706118355065</v>
      </c>
    </row>
    <row r="76" spans="1:9" ht="15">
      <c r="A76" s="132" t="s">
        <v>224</v>
      </c>
      <c r="B76" s="129" t="s">
        <v>224</v>
      </c>
      <c r="C76" s="129" t="s">
        <v>238</v>
      </c>
      <c r="D76" s="129" t="s">
        <v>297</v>
      </c>
      <c r="E76" s="543" t="s">
        <v>244</v>
      </c>
      <c r="F76" s="544"/>
      <c r="G76" s="110">
        <v>42850</v>
      </c>
      <c r="H76" s="110">
        <v>40700</v>
      </c>
      <c r="I76" s="52">
        <f>SUM(H76/G76*100)</f>
        <v>94.98249708284715</v>
      </c>
    </row>
    <row r="77" spans="1:9" ht="15">
      <c r="A77" s="132" t="s">
        <v>224</v>
      </c>
      <c r="B77" s="129" t="s">
        <v>224</v>
      </c>
      <c r="C77" s="129" t="s">
        <v>238</v>
      </c>
      <c r="D77" s="129" t="s">
        <v>296</v>
      </c>
      <c r="E77" s="543" t="s">
        <v>246</v>
      </c>
      <c r="F77" s="544"/>
      <c r="G77" s="110">
        <v>13100</v>
      </c>
      <c r="H77" s="110">
        <v>13100</v>
      </c>
      <c r="I77" s="52">
        <f>SUM(H77/G77*100)</f>
        <v>100</v>
      </c>
    </row>
    <row r="78" spans="1:9" ht="15">
      <c r="A78" s="132" t="s">
        <v>224</v>
      </c>
      <c r="B78" s="129" t="s">
        <v>224</v>
      </c>
      <c r="C78" s="129" t="s">
        <v>238</v>
      </c>
      <c r="D78" s="129" t="s">
        <v>293</v>
      </c>
      <c r="E78" s="125" t="s">
        <v>247</v>
      </c>
      <c r="F78" s="124"/>
      <c r="G78" s="110">
        <v>36000</v>
      </c>
      <c r="H78" s="110">
        <v>35000</v>
      </c>
      <c r="I78" s="52">
        <f>SUM(H78/G78*100)</f>
        <v>97.22222222222221</v>
      </c>
    </row>
    <row r="79" spans="1:9" ht="15.75" thickBot="1">
      <c r="A79" s="136" t="s">
        <v>224</v>
      </c>
      <c r="B79" s="137" t="s">
        <v>224</v>
      </c>
      <c r="C79" s="137" t="s">
        <v>238</v>
      </c>
      <c r="D79" s="137" t="s">
        <v>293</v>
      </c>
      <c r="E79" s="554" t="s">
        <v>378</v>
      </c>
      <c r="F79" s="555"/>
      <c r="G79" s="55">
        <v>8000</v>
      </c>
      <c r="H79" s="55">
        <v>8000</v>
      </c>
      <c r="I79" s="108">
        <f>SUM(H79/G79*100)</f>
        <v>100</v>
      </c>
    </row>
    <row r="80" spans="1:9" ht="15.75" thickBot="1">
      <c r="A80" s="144"/>
      <c r="B80" s="144"/>
      <c r="C80" s="144"/>
      <c r="D80" s="144"/>
      <c r="E80" s="145"/>
      <c r="F80" s="145"/>
      <c r="G80" s="146"/>
      <c r="H80" s="146"/>
      <c r="I80" s="147"/>
    </row>
    <row r="81" spans="1:9" ht="15">
      <c r="A81" s="130" t="s">
        <v>224</v>
      </c>
      <c r="B81" s="127" t="s">
        <v>224</v>
      </c>
      <c r="C81" s="127" t="s">
        <v>238</v>
      </c>
      <c r="D81" s="127"/>
      <c r="E81" s="551" t="s">
        <v>241</v>
      </c>
      <c r="F81" s="551"/>
      <c r="G81" s="3">
        <f>SUM(G82+G83)</f>
        <v>3500</v>
      </c>
      <c r="H81" s="3">
        <f>SUM(H82+H83)</f>
        <v>3500</v>
      </c>
      <c r="I81" s="53">
        <f>SUM(H81/G81)*100</f>
        <v>100</v>
      </c>
    </row>
    <row r="82" spans="1:9" ht="14.25" customHeight="1">
      <c r="A82" s="132" t="s">
        <v>224</v>
      </c>
      <c r="B82" s="129" t="s">
        <v>224</v>
      </c>
      <c r="C82" s="129" t="s">
        <v>238</v>
      </c>
      <c r="D82" s="168" t="s">
        <v>293</v>
      </c>
      <c r="E82" s="482" t="s">
        <v>256</v>
      </c>
      <c r="F82" s="482"/>
      <c r="G82" s="110">
        <v>500</v>
      </c>
      <c r="H82" s="110">
        <v>500</v>
      </c>
      <c r="I82" s="52">
        <f>SUM(H82/G82*100)</f>
        <v>100</v>
      </c>
    </row>
    <row r="83" spans="1:9" ht="15.75" thickBot="1">
      <c r="A83" s="138" t="s">
        <v>224</v>
      </c>
      <c r="B83" s="139" t="s">
        <v>224</v>
      </c>
      <c r="C83" s="139" t="s">
        <v>238</v>
      </c>
      <c r="D83" s="139" t="s">
        <v>298</v>
      </c>
      <c r="E83" s="484" t="s">
        <v>265</v>
      </c>
      <c r="F83" s="484"/>
      <c r="G83" s="111">
        <v>3000</v>
      </c>
      <c r="H83" s="111">
        <v>3000</v>
      </c>
      <c r="I83" s="107">
        <f>SUM(H83/G83*100)</f>
        <v>100</v>
      </c>
    </row>
    <row r="84" spans="1:9" ht="15.75" thickBot="1">
      <c r="A84" s="144"/>
      <c r="B84" s="144"/>
      <c r="C84" s="144"/>
      <c r="D84" s="144"/>
      <c r="E84" s="145"/>
      <c r="F84" s="145"/>
      <c r="G84" s="146"/>
      <c r="H84" s="146"/>
      <c r="I84" s="147"/>
    </row>
    <row r="85" spans="1:9" ht="15">
      <c r="A85" s="130"/>
      <c r="B85" s="127"/>
      <c r="C85" s="127"/>
      <c r="D85" s="127"/>
      <c r="E85" s="551" t="s">
        <v>236</v>
      </c>
      <c r="F85" s="551"/>
      <c r="G85" s="3">
        <v>15</v>
      </c>
      <c r="H85" s="3">
        <v>15</v>
      </c>
      <c r="I85" s="53">
        <v>100</v>
      </c>
    </row>
    <row r="86" spans="1:9" ht="15.75" thickBot="1">
      <c r="A86" s="134"/>
      <c r="B86" s="135"/>
      <c r="C86" s="135"/>
      <c r="D86" s="135"/>
      <c r="E86" s="556" t="s">
        <v>272</v>
      </c>
      <c r="F86" s="556"/>
      <c r="G86" s="133">
        <f>SUM(G69+G72+G74+G81)</f>
        <v>446480</v>
      </c>
      <c r="H86" s="133">
        <f>SUM(H69+H72+H74+H81)</f>
        <v>450360</v>
      </c>
      <c r="I86" s="272">
        <f>SUM(H86/G86)*100</f>
        <v>100.8690198889088</v>
      </c>
    </row>
    <row r="91" ht="15.75" thickBot="1"/>
    <row r="92" spans="1:9" ht="13.5" customHeight="1">
      <c r="A92" s="559" t="s">
        <v>450</v>
      </c>
      <c r="B92" s="560"/>
      <c r="C92" s="560"/>
      <c r="D92" s="560"/>
      <c r="E92" s="560"/>
      <c r="F92" s="560"/>
      <c r="G92" s="560"/>
      <c r="H92" s="560"/>
      <c r="I92" s="561"/>
    </row>
    <row r="93" spans="1:9" ht="61.5" customHeight="1">
      <c r="A93" s="189" t="s">
        <v>17</v>
      </c>
      <c r="B93" s="116" t="s">
        <v>18</v>
      </c>
      <c r="C93" s="116" t="s">
        <v>232</v>
      </c>
      <c r="D93" s="115" t="s">
        <v>233</v>
      </c>
      <c r="E93" s="113" t="s">
        <v>14</v>
      </c>
      <c r="F93" s="114" t="s">
        <v>15</v>
      </c>
      <c r="G93" s="115" t="s">
        <v>403</v>
      </c>
      <c r="H93" s="115" t="s">
        <v>424</v>
      </c>
      <c r="I93" s="112" t="s">
        <v>16</v>
      </c>
    </row>
    <row r="94" spans="1:9" ht="15.75" thickBot="1">
      <c r="A94" s="547">
        <v>0</v>
      </c>
      <c r="B94" s="548"/>
      <c r="C94" s="549"/>
      <c r="D94" s="117">
        <v>1</v>
      </c>
      <c r="E94" s="117">
        <v>2</v>
      </c>
      <c r="F94" s="117">
        <v>3</v>
      </c>
      <c r="G94" s="117">
        <v>4</v>
      </c>
      <c r="H94" s="117">
        <v>5</v>
      </c>
      <c r="I94" s="118" t="s">
        <v>363</v>
      </c>
    </row>
    <row r="95" ht="9.75" customHeight="1" thickBot="1"/>
    <row r="96" spans="1:9" ht="15.75" thickBot="1">
      <c r="A96" s="109"/>
      <c r="B96" s="119"/>
      <c r="C96" s="119"/>
      <c r="D96" s="120" t="s">
        <v>217</v>
      </c>
      <c r="E96" s="550" t="s">
        <v>255</v>
      </c>
      <c r="F96" s="550"/>
      <c r="G96" s="119"/>
      <c r="H96" s="119"/>
      <c r="I96" s="121"/>
    </row>
    <row r="97" spans="1:9" ht="10.5" customHeight="1" thickBot="1">
      <c r="A97" s="126"/>
      <c r="B97" s="126"/>
      <c r="C97" s="126"/>
      <c r="D97" s="126"/>
      <c r="E97" s="126"/>
      <c r="F97" s="126"/>
      <c r="G97" s="126"/>
      <c r="H97" s="126"/>
      <c r="I97" s="126"/>
    </row>
    <row r="98" spans="1:9" ht="15">
      <c r="A98" s="130" t="s">
        <v>224</v>
      </c>
      <c r="B98" s="127" t="s">
        <v>225</v>
      </c>
      <c r="C98" s="127" t="s">
        <v>238</v>
      </c>
      <c r="D98" s="127"/>
      <c r="E98" s="551" t="s">
        <v>234</v>
      </c>
      <c r="F98" s="551"/>
      <c r="G98" s="3">
        <f>SUM(G99+G100)</f>
        <v>250760</v>
      </c>
      <c r="H98" s="3">
        <f>SUM(H99+H100)</f>
        <v>263130</v>
      </c>
      <c r="I98" s="53">
        <f>SUM(H98/G98)*100</f>
        <v>104.93300366884671</v>
      </c>
    </row>
    <row r="99" spans="1:9" ht="15">
      <c r="A99" s="132" t="s">
        <v>224</v>
      </c>
      <c r="B99" s="129" t="s">
        <v>225</v>
      </c>
      <c r="C99" s="129" t="s">
        <v>238</v>
      </c>
      <c r="D99" s="129" t="s">
        <v>293</v>
      </c>
      <c r="E99" s="482" t="s">
        <v>252</v>
      </c>
      <c r="F99" s="482"/>
      <c r="G99" s="110">
        <v>211200</v>
      </c>
      <c r="H99" s="110">
        <v>212350</v>
      </c>
      <c r="I99" s="52">
        <f>SUM(H99/G99*100)</f>
        <v>100.54450757575756</v>
      </c>
    </row>
    <row r="100" spans="1:9" ht="15.75" thickBot="1">
      <c r="A100" s="138" t="s">
        <v>224</v>
      </c>
      <c r="B100" s="139" t="s">
        <v>225</v>
      </c>
      <c r="C100" s="139" t="s">
        <v>238</v>
      </c>
      <c r="D100" s="139" t="s">
        <v>293</v>
      </c>
      <c r="E100" s="484" t="s">
        <v>253</v>
      </c>
      <c r="F100" s="484"/>
      <c r="G100" s="111">
        <v>39560</v>
      </c>
      <c r="H100" s="111">
        <v>50780</v>
      </c>
      <c r="I100" s="107">
        <f>SUM(H100/G100*100)</f>
        <v>128.36198179979777</v>
      </c>
    </row>
    <row r="101" spans="1:9" ht="15.75" thickBot="1">
      <c r="A101" s="140" t="s">
        <v>224</v>
      </c>
      <c r="B101" s="141" t="s">
        <v>225</v>
      </c>
      <c r="C101" s="141" t="s">
        <v>238</v>
      </c>
      <c r="D101" s="141" t="s">
        <v>293</v>
      </c>
      <c r="E101" s="552" t="s">
        <v>379</v>
      </c>
      <c r="F101" s="553"/>
      <c r="G101" s="122">
        <v>22320</v>
      </c>
      <c r="H101" s="122">
        <v>22180</v>
      </c>
      <c r="I101" s="54">
        <f>SUM(H101/G101)*100</f>
        <v>99.37275985663082</v>
      </c>
    </row>
    <row r="102" spans="1:9" ht="9.75" customHeight="1" thickBot="1">
      <c r="A102" s="131"/>
      <c r="B102" s="131"/>
      <c r="C102" s="131"/>
      <c r="D102" s="131"/>
      <c r="I102" s="44"/>
    </row>
    <row r="103" spans="1:9" ht="15">
      <c r="A103" s="130" t="s">
        <v>224</v>
      </c>
      <c r="B103" s="127" t="s">
        <v>225</v>
      </c>
      <c r="C103" s="127" t="s">
        <v>238</v>
      </c>
      <c r="D103" s="127"/>
      <c r="E103" s="551" t="s">
        <v>241</v>
      </c>
      <c r="F103" s="551"/>
      <c r="G103" s="3">
        <f>SUM(G104+G105+G106+G107+G108)</f>
        <v>1241500</v>
      </c>
      <c r="H103" s="3">
        <f>SUM(H104+H105+H106+H107+H108)</f>
        <v>1249500</v>
      </c>
      <c r="I103" s="53">
        <f>SUM(H103/G103)*100</f>
        <v>100.64438179621426</v>
      </c>
    </row>
    <row r="104" spans="1:9" ht="22.5">
      <c r="A104" s="132" t="s">
        <v>224</v>
      </c>
      <c r="B104" s="129" t="s">
        <v>225</v>
      </c>
      <c r="C104" s="129" t="s">
        <v>238</v>
      </c>
      <c r="D104" s="168" t="s">
        <v>299</v>
      </c>
      <c r="E104" s="482" t="s">
        <v>256</v>
      </c>
      <c r="F104" s="482"/>
      <c r="G104" s="110">
        <v>597000</v>
      </c>
      <c r="H104" s="110">
        <v>597000</v>
      </c>
      <c r="I104" s="52">
        <f>SUM(H104/G104*100)</f>
        <v>100</v>
      </c>
    </row>
    <row r="105" spans="1:9" ht="15">
      <c r="A105" s="132" t="s">
        <v>224</v>
      </c>
      <c r="B105" s="129" t="s">
        <v>225</v>
      </c>
      <c r="C105" s="129" t="s">
        <v>238</v>
      </c>
      <c r="D105" s="129" t="s">
        <v>298</v>
      </c>
      <c r="E105" s="482" t="s">
        <v>257</v>
      </c>
      <c r="F105" s="482"/>
      <c r="G105" s="110">
        <v>252000</v>
      </c>
      <c r="H105" s="110">
        <v>285000</v>
      </c>
      <c r="I105" s="52">
        <f>SUM(H105/G105*100)</f>
        <v>113.09523809523809</v>
      </c>
    </row>
    <row r="106" spans="1:9" ht="15">
      <c r="A106" s="132" t="s">
        <v>224</v>
      </c>
      <c r="B106" s="129" t="s">
        <v>225</v>
      </c>
      <c r="C106" s="129" t="s">
        <v>238</v>
      </c>
      <c r="D106" s="129" t="s">
        <v>294</v>
      </c>
      <c r="E106" s="482" t="s">
        <v>258</v>
      </c>
      <c r="F106" s="482"/>
      <c r="G106" s="110">
        <v>179000</v>
      </c>
      <c r="H106" s="110">
        <v>161500</v>
      </c>
      <c r="I106" s="52">
        <f>SUM(H106/G106*100)</f>
        <v>90.22346368715084</v>
      </c>
    </row>
    <row r="107" spans="1:9" ht="15">
      <c r="A107" s="132" t="s">
        <v>224</v>
      </c>
      <c r="B107" s="129" t="s">
        <v>225</v>
      </c>
      <c r="C107" s="129" t="s">
        <v>238</v>
      </c>
      <c r="D107" s="129" t="s">
        <v>300</v>
      </c>
      <c r="E107" s="482" t="s">
        <v>259</v>
      </c>
      <c r="F107" s="482"/>
      <c r="G107" s="110">
        <v>73500</v>
      </c>
      <c r="H107" s="110">
        <v>66000</v>
      </c>
      <c r="I107" s="52">
        <f>SUM(H107/G107*100)</f>
        <v>89.79591836734694</v>
      </c>
    </row>
    <row r="108" spans="1:9" ht="15.75" thickBot="1">
      <c r="A108" s="136" t="s">
        <v>224</v>
      </c>
      <c r="B108" s="137" t="s">
        <v>225</v>
      </c>
      <c r="C108" s="137" t="s">
        <v>238</v>
      </c>
      <c r="D108" s="137" t="s">
        <v>294</v>
      </c>
      <c r="E108" s="539" t="s">
        <v>260</v>
      </c>
      <c r="F108" s="539"/>
      <c r="G108" s="55">
        <v>140000</v>
      </c>
      <c r="H108" s="55">
        <v>140000</v>
      </c>
      <c r="I108" s="108">
        <f>SUM(H108/G108*100)</f>
        <v>100</v>
      </c>
    </row>
    <row r="109" spans="1:9" ht="15.75" customHeight="1" thickBot="1">
      <c r="A109" s="144"/>
      <c r="B109" s="144"/>
      <c r="C109" s="144"/>
      <c r="D109" s="144"/>
      <c r="E109" s="145"/>
      <c r="F109" s="145"/>
      <c r="G109" s="146"/>
      <c r="H109" s="146"/>
      <c r="I109" s="147"/>
    </row>
    <row r="110" spans="1:9" ht="15">
      <c r="A110" s="130" t="s">
        <v>224</v>
      </c>
      <c r="B110" s="127" t="s">
        <v>225</v>
      </c>
      <c r="C110" s="127" t="s">
        <v>238</v>
      </c>
      <c r="D110" s="127"/>
      <c r="E110" s="545" t="s">
        <v>261</v>
      </c>
      <c r="F110" s="546"/>
      <c r="G110" s="3">
        <f>SUM(G111+G112)</f>
        <v>58000</v>
      </c>
      <c r="H110" s="3">
        <f>SUM(H111+H112)</f>
        <v>22000</v>
      </c>
      <c r="I110" s="53">
        <f>SUM(H110/G110)*100</f>
        <v>37.93103448275862</v>
      </c>
    </row>
    <row r="111" spans="1:9" ht="15">
      <c r="A111" s="132" t="s">
        <v>224</v>
      </c>
      <c r="B111" s="129" t="s">
        <v>225</v>
      </c>
      <c r="C111" s="129" t="s">
        <v>238</v>
      </c>
      <c r="D111" s="129" t="s">
        <v>301</v>
      </c>
      <c r="E111" s="543" t="s">
        <v>262</v>
      </c>
      <c r="F111" s="544"/>
      <c r="G111" s="110">
        <v>10000</v>
      </c>
      <c r="H111" s="110">
        <v>10000</v>
      </c>
      <c r="I111" s="52">
        <f>SUM(H111/G111*100)</f>
        <v>100</v>
      </c>
    </row>
    <row r="112" spans="1:9" ht="15.75" thickBot="1">
      <c r="A112" s="136" t="s">
        <v>224</v>
      </c>
      <c r="B112" s="137" t="s">
        <v>225</v>
      </c>
      <c r="C112" s="137" t="s">
        <v>238</v>
      </c>
      <c r="D112" s="137" t="s">
        <v>303</v>
      </c>
      <c r="E112" s="554" t="s">
        <v>263</v>
      </c>
      <c r="F112" s="555"/>
      <c r="G112" s="55">
        <v>48000</v>
      </c>
      <c r="H112" s="55">
        <v>12000</v>
      </c>
      <c r="I112" s="108">
        <f>SUM(H112/G112*100)</f>
        <v>25</v>
      </c>
    </row>
    <row r="113" spans="1:9" ht="12" customHeight="1" thickBot="1">
      <c r="A113" s="144"/>
      <c r="B113" s="144"/>
      <c r="C113" s="144"/>
      <c r="D113" s="144"/>
      <c r="E113" s="145"/>
      <c r="F113" s="145"/>
      <c r="G113" s="146"/>
      <c r="H113" s="146"/>
      <c r="I113" s="147"/>
    </row>
    <row r="114" spans="1:9" ht="15">
      <c r="A114" s="130"/>
      <c r="B114" s="127"/>
      <c r="C114" s="127"/>
      <c r="D114" s="127"/>
      <c r="E114" s="551" t="s">
        <v>385</v>
      </c>
      <c r="F114" s="551"/>
      <c r="G114" s="3">
        <v>13</v>
      </c>
      <c r="H114" s="3">
        <v>13</v>
      </c>
      <c r="I114" s="53">
        <v>100</v>
      </c>
    </row>
    <row r="115" spans="1:9" ht="15.75" thickBot="1">
      <c r="A115" s="134"/>
      <c r="B115" s="135"/>
      <c r="C115" s="135"/>
      <c r="D115" s="135"/>
      <c r="E115" s="556" t="s">
        <v>264</v>
      </c>
      <c r="F115" s="556"/>
      <c r="G115" s="133">
        <f>SUM(G98+G101+G103+G110)</f>
        <v>1572580</v>
      </c>
      <c r="H115" s="133">
        <f>SUM(H98+H101+H103+H110)</f>
        <v>1556810</v>
      </c>
      <c r="I115" s="272">
        <f>SUM(H115/G115)*100</f>
        <v>98.99718933218024</v>
      </c>
    </row>
    <row r="122" ht="15.75" thickBot="1"/>
    <row r="123" spans="1:9" ht="15">
      <c r="A123" s="559" t="s">
        <v>448</v>
      </c>
      <c r="B123" s="560"/>
      <c r="C123" s="560"/>
      <c r="D123" s="560"/>
      <c r="E123" s="560"/>
      <c r="F123" s="560"/>
      <c r="G123" s="560"/>
      <c r="H123" s="560"/>
      <c r="I123" s="561"/>
    </row>
    <row r="124" spans="1:9" ht="69.75">
      <c r="A124" s="189" t="s">
        <v>17</v>
      </c>
      <c r="B124" s="116" t="s">
        <v>18</v>
      </c>
      <c r="C124" s="116" t="s">
        <v>232</v>
      </c>
      <c r="D124" s="115" t="s">
        <v>233</v>
      </c>
      <c r="E124" s="113" t="s">
        <v>14</v>
      </c>
      <c r="F124" s="114" t="s">
        <v>15</v>
      </c>
      <c r="G124" s="115" t="s">
        <v>403</v>
      </c>
      <c r="H124" s="115" t="s">
        <v>424</v>
      </c>
      <c r="I124" s="112" t="s">
        <v>16</v>
      </c>
    </row>
    <row r="125" spans="1:9" ht="15.75" thickBot="1">
      <c r="A125" s="547">
        <v>0</v>
      </c>
      <c r="B125" s="548"/>
      <c r="C125" s="549"/>
      <c r="D125" s="117">
        <v>1</v>
      </c>
      <c r="E125" s="117">
        <v>2</v>
      </c>
      <c r="F125" s="117">
        <v>3</v>
      </c>
      <c r="G125" s="117">
        <v>4</v>
      </c>
      <c r="H125" s="117">
        <v>5</v>
      </c>
      <c r="I125" s="118" t="s">
        <v>363</v>
      </c>
    </row>
    <row r="126" ht="7.5" customHeight="1" thickBot="1"/>
    <row r="127" spans="1:9" ht="15.75" thickBot="1">
      <c r="A127" s="109"/>
      <c r="B127" s="119"/>
      <c r="C127" s="119"/>
      <c r="D127" s="120" t="s">
        <v>218</v>
      </c>
      <c r="E127" s="550" t="s">
        <v>266</v>
      </c>
      <c r="F127" s="550"/>
      <c r="G127" s="119"/>
      <c r="H127" s="119"/>
      <c r="I127" s="121"/>
    </row>
    <row r="128" spans="1:9" ht="7.5" customHeight="1" thickBot="1">
      <c r="A128" s="126"/>
      <c r="B128" s="126"/>
      <c r="C128" s="126"/>
      <c r="D128" s="126"/>
      <c r="E128" s="126"/>
      <c r="F128" s="126"/>
      <c r="G128" s="126"/>
      <c r="H128" s="126"/>
      <c r="I128" s="126"/>
    </row>
    <row r="129" spans="1:9" ht="15">
      <c r="A129" s="130" t="s">
        <v>224</v>
      </c>
      <c r="B129" s="127" t="s">
        <v>226</v>
      </c>
      <c r="C129" s="127" t="s">
        <v>238</v>
      </c>
      <c r="D129" s="127"/>
      <c r="E129" s="551" t="s">
        <v>234</v>
      </c>
      <c r="F129" s="551"/>
      <c r="G129" s="3">
        <f>SUM(G130+G131)</f>
        <v>281680</v>
      </c>
      <c r="H129" s="3">
        <f>SUM(H130+H131)</f>
        <v>319610</v>
      </c>
      <c r="I129" s="53">
        <f>SUM(H129/G129)*100</f>
        <v>113.46563476285145</v>
      </c>
    </row>
    <row r="130" spans="1:9" ht="15">
      <c r="A130" s="132" t="s">
        <v>224</v>
      </c>
      <c r="B130" s="129" t="s">
        <v>226</v>
      </c>
      <c r="C130" s="129" t="s">
        <v>238</v>
      </c>
      <c r="D130" s="129" t="s">
        <v>293</v>
      </c>
      <c r="E130" s="482" t="s">
        <v>252</v>
      </c>
      <c r="F130" s="482"/>
      <c r="G130" s="110">
        <v>246350</v>
      </c>
      <c r="H130" s="110">
        <v>263790</v>
      </c>
      <c r="I130" s="52">
        <f>SUM(H130/G130*100)</f>
        <v>107.07935863608687</v>
      </c>
    </row>
    <row r="131" spans="1:9" ht="15.75" thickBot="1">
      <c r="A131" s="138" t="s">
        <v>224</v>
      </c>
      <c r="B131" s="139" t="s">
        <v>226</v>
      </c>
      <c r="C131" s="139" t="s">
        <v>238</v>
      </c>
      <c r="D131" s="139" t="s">
        <v>293</v>
      </c>
      <c r="E131" s="484" t="s">
        <v>253</v>
      </c>
      <c r="F131" s="484"/>
      <c r="G131" s="111">
        <v>35330</v>
      </c>
      <c r="H131" s="111">
        <v>55820</v>
      </c>
      <c r="I131" s="107">
        <f>SUM(H131/G131*100)</f>
        <v>157.99603736201527</v>
      </c>
    </row>
    <row r="132" spans="1:9" ht="15.75" thickBot="1">
      <c r="A132" s="153" t="s">
        <v>224</v>
      </c>
      <c r="B132" s="154" t="s">
        <v>226</v>
      </c>
      <c r="C132" s="154" t="s">
        <v>238</v>
      </c>
      <c r="D132" s="154" t="s">
        <v>293</v>
      </c>
      <c r="E132" s="558" t="s">
        <v>379</v>
      </c>
      <c r="F132" s="558"/>
      <c r="G132" s="155">
        <v>26070</v>
      </c>
      <c r="H132" s="155">
        <v>27550</v>
      </c>
      <c r="I132" s="156">
        <f>SUM(H132/G132)*100</f>
        <v>105.67702339854239</v>
      </c>
    </row>
    <row r="133" spans="1:9" ht="10.5" customHeight="1" thickBot="1">
      <c r="A133" s="157"/>
      <c r="B133" s="157"/>
      <c r="C133" s="157"/>
      <c r="D133" s="157"/>
      <c r="E133" s="158"/>
      <c r="F133" s="158"/>
      <c r="G133" s="158"/>
      <c r="H133" s="158"/>
      <c r="I133" s="159"/>
    </row>
    <row r="134" spans="1:9" ht="15">
      <c r="A134" s="130" t="s">
        <v>224</v>
      </c>
      <c r="B134" s="127" t="s">
        <v>226</v>
      </c>
      <c r="C134" s="127" t="s">
        <v>238</v>
      </c>
      <c r="D134" s="127"/>
      <c r="E134" s="551" t="s">
        <v>240</v>
      </c>
      <c r="F134" s="551"/>
      <c r="G134" s="3">
        <f>SUM(G135:G137)</f>
        <v>701000</v>
      </c>
      <c r="H134" s="3">
        <f>SUM(H135:H137)</f>
        <v>725000</v>
      </c>
      <c r="I134" s="53">
        <f>SUM(H134/G134)*100</f>
        <v>103.42368045649073</v>
      </c>
    </row>
    <row r="135" spans="1:9" ht="15">
      <c r="A135" s="132" t="s">
        <v>224</v>
      </c>
      <c r="B135" s="129" t="s">
        <v>226</v>
      </c>
      <c r="C135" s="129" t="s">
        <v>238</v>
      </c>
      <c r="D135" s="129" t="s">
        <v>296</v>
      </c>
      <c r="E135" s="482" t="s">
        <v>243</v>
      </c>
      <c r="F135" s="482"/>
      <c r="G135" s="110">
        <v>285000</v>
      </c>
      <c r="H135" s="110">
        <v>285000</v>
      </c>
      <c r="I135" s="52">
        <f>SUM(H135/G135*100)</f>
        <v>100</v>
      </c>
    </row>
    <row r="136" spans="1:9" ht="15">
      <c r="A136" s="132" t="s">
        <v>224</v>
      </c>
      <c r="B136" s="129" t="s">
        <v>226</v>
      </c>
      <c r="C136" s="129" t="s">
        <v>238</v>
      </c>
      <c r="D136" s="129" t="s">
        <v>297</v>
      </c>
      <c r="E136" s="482" t="s">
        <v>244</v>
      </c>
      <c r="F136" s="482"/>
      <c r="G136" s="110">
        <v>196000</v>
      </c>
      <c r="H136" s="110">
        <v>220000</v>
      </c>
      <c r="I136" s="52">
        <f>SUM(H136/G136*100)</f>
        <v>112.24489795918366</v>
      </c>
    </row>
    <row r="137" spans="1:9" ht="15.75" thickBot="1">
      <c r="A137" s="132" t="s">
        <v>224</v>
      </c>
      <c r="B137" s="129" t="s">
        <v>226</v>
      </c>
      <c r="C137" s="129" t="s">
        <v>238</v>
      </c>
      <c r="D137" s="129" t="s">
        <v>293</v>
      </c>
      <c r="E137" s="123" t="s">
        <v>247</v>
      </c>
      <c r="F137" s="123"/>
      <c r="G137" s="110">
        <v>220000</v>
      </c>
      <c r="H137" s="110">
        <v>220000</v>
      </c>
      <c r="I137" s="52">
        <f>SUM(H137/G137*100)</f>
        <v>100</v>
      </c>
    </row>
    <row r="138" spans="1:9" ht="15">
      <c r="A138" s="130" t="s">
        <v>224</v>
      </c>
      <c r="B138" s="127" t="s">
        <v>226</v>
      </c>
      <c r="C138" s="127" t="s">
        <v>238</v>
      </c>
      <c r="D138" s="127"/>
      <c r="E138" s="551" t="s">
        <v>241</v>
      </c>
      <c r="F138" s="551"/>
      <c r="G138" s="3">
        <f>SUM(G139+G140+G141)</f>
        <v>211800</v>
      </c>
      <c r="H138" s="3">
        <f>SUM(H139+H140+H141)</f>
        <v>201800</v>
      </c>
      <c r="I138" s="53">
        <f>SUM(H138/G138)*100</f>
        <v>95.27856468366383</v>
      </c>
    </row>
    <row r="139" spans="1:9" ht="15">
      <c r="A139" s="132" t="s">
        <v>224</v>
      </c>
      <c r="B139" s="129" t="s">
        <v>226</v>
      </c>
      <c r="C139" s="129" t="s">
        <v>238</v>
      </c>
      <c r="D139" s="129" t="s">
        <v>298</v>
      </c>
      <c r="E139" s="482" t="s">
        <v>257</v>
      </c>
      <c r="F139" s="482"/>
      <c r="G139" s="110">
        <v>1800</v>
      </c>
      <c r="H139" s="110">
        <v>1800</v>
      </c>
      <c r="I139" s="52">
        <f>SUM(H139/G139*100)</f>
        <v>100</v>
      </c>
    </row>
    <row r="140" spans="1:9" ht="15">
      <c r="A140" s="132" t="s">
        <v>224</v>
      </c>
      <c r="B140" s="129" t="s">
        <v>226</v>
      </c>
      <c r="C140" s="129" t="s">
        <v>238</v>
      </c>
      <c r="D140" s="129" t="s">
        <v>304</v>
      </c>
      <c r="E140" s="482" t="s">
        <v>302</v>
      </c>
      <c r="F140" s="482"/>
      <c r="G140" s="110">
        <v>150500</v>
      </c>
      <c r="H140" s="110">
        <v>160000</v>
      </c>
      <c r="I140" s="52">
        <f>SUM(H140/G140*100)</f>
        <v>106.312292358804</v>
      </c>
    </row>
    <row r="141" spans="1:9" ht="15.75" thickBot="1">
      <c r="A141" s="138" t="s">
        <v>224</v>
      </c>
      <c r="B141" s="139" t="s">
        <v>226</v>
      </c>
      <c r="C141" s="139" t="s">
        <v>238</v>
      </c>
      <c r="D141" s="139" t="s">
        <v>305</v>
      </c>
      <c r="E141" s="484" t="s">
        <v>260</v>
      </c>
      <c r="F141" s="484"/>
      <c r="G141" s="111">
        <v>59500</v>
      </c>
      <c r="H141" s="111">
        <v>40000</v>
      </c>
      <c r="I141" s="107">
        <f>SUM(H141/G141*100)</f>
        <v>67.22689075630252</v>
      </c>
    </row>
    <row r="142" spans="1:9" ht="13.5" customHeight="1" thickBot="1">
      <c r="A142" s="144"/>
      <c r="B142" s="144"/>
      <c r="C142" s="144"/>
      <c r="D142" s="144"/>
      <c r="E142" s="145"/>
      <c r="F142" s="145"/>
      <c r="G142" s="146"/>
      <c r="H142" s="146"/>
      <c r="I142" s="147"/>
    </row>
    <row r="143" spans="1:9" ht="15">
      <c r="A143" s="130" t="s">
        <v>224</v>
      </c>
      <c r="B143" s="127" t="s">
        <v>226</v>
      </c>
      <c r="C143" s="127" t="s">
        <v>238</v>
      </c>
      <c r="D143" s="127"/>
      <c r="E143" s="551" t="s">
        <v>261</v>
      </c>
      <c r="F143" s="551"/>
      <c r="G143" s="3">
        <f>SUM(G144)</f>
        <v>180000</v>
      </c>
      <c r="H143" s="3">
        <f>SUM(H144)</f>
        <v>286000</v>
      </c>
      <c r="I143" s="53">
        <f>SUM(H143/G143)*100</f>
        <v>158.88888888888889</v>
      </c>
    </row>
    <row r="144" spans="1:9" ht="15.75" thickBot="1">
      <c r="A144" s="136" t="s">
        <v>224</v>
      </c>
      <c r="B144" s="137" t="s">
        <v>226</v>
      </c>
      <c r="C144" s="137" t="s">
        <v>238</v>
      </c>
      <c r="D144" s="137" t="s">
        <v>306</v>
      </c>
      <c r="E144" s="539" t="s">
        <v>267</v>
      </c>
      <c r="F144" s="539"/>
      <c r="G144" s="55">
        <v>180000</v>
      </c>
      <c r="H144" s="55">
        <v>286000</v>
      </c>
      <c r="I144" s="108">
        <f>SUM(H144/G144*100)</f>
        <v>158.88888888888889</v>
      </c>
    </row>
    <row r="145" spans="1:9" ht="15" customHeight="1">
      <c r="A145" s="130" t="s">
        <v>224</v>
      </c>
      <c r="B145" s="127" t="s">
        <v>226</v>
      </c>
      <c r="C145" s="127" t="s">
        <v>238</v>
      </c>
      <c r="D145" s="127"/>
      <c r="E145" s="541" t="s">
        <v>235</v>
      </c>
      <c r="F145" s="542"/>
      <c r="G145" s="3">
        <f>SUM(G146+G147+G148)</f>
        <v>1163570</v>
      </c>
      <c r="H145" s="3">
        <f>SUM(H146+H147+H148)</f>
        <v>1334000</v>
      </c>
      <c r="I145" s="53">
        <f>SUM(H145/G145)*100</f>
        <v>114.64716347104171</v>
      </c>
    </row>
    <row r="146" spans="1:9" ht="22.5">
      <c r="A146" s="132" t="s">
        <v>224</v>
      </c>
      <c r="B146" s="129" t="s">
        <v>226</v>
      </c>
      <c r="C146" s="129" t="s">
        <v>238</v>
      </c>
      <c r="D146" s="168" t="s">
        <v>307</v>
      </c>
      <c r="E146" s="482" t="s">
        <v>268</v>
      </c>
      <c r="F146" s="482"/>
      <c r="G146" s="110">
        <v>788550</v>
      </c>
      <c r="H146" s="110">
        <v>920000</v>
      </c>
      <c r="I146" s="52">
        <f>SUM(H146/G146*100)</f>
        <v>116.66983704267327</v>
      </c>
    </row>
    <row r="147" spans="1:9" ht="15">
      <c r="A147" s="132" t="s">
        <v>224</v>
      </c>
      <c r="B147" s="129" t="s">
        <v>226</v>
      </c>
      <c r="C147" s="129" t="s">
        <v>238</v>
      </c>
      <c r="D147" s="129" t="s">
        <v>308</v>
      </c>
      <c r="E147" s="482" t="s">
        <v>269</v>
      </c>
      <c r="F147" s="482"/>
      <c r="G147" s="110">
        <v>81020</v>
      </c>
      <c r="H147" s="110">
        <v>84000</v>
      </c>
      <c r="I147" s="52">
        <f>SUM(H147/G147*100)</f>
        <v>103.67810417180942</v>
      </c>
    </row>
    <row r="148" spans="1:9" ht="15.75" thickBot="1">
      <c r="A148" s="138" t="s">
        <v>224</v>
      </c>
      <c r="B148" s="139" t="s">
        <v>226</v>
      </c>
      <c r="C148" s="139" t="s">
        <v>238</v>
      </c>
      <c r="D148" s="139" t="s">
        <v>309</v>
      </c>
      <c r="E148" s="484" t="s">
        <v>270</v>
      </c>
      <c r="F148" s="484"/>
      <c r="G148" s="111">
        <v>294000</v>
      </c>
      <c r="H148" s="111">
        <v>330000</v>
      </c>
      <c r="I148" s="107">
        <f>SUM(H148/G148*100)</f>
        <v>112.24489795918366</v>
      </c>
    </row>
    <row r="149" spans="1:9" ht="13.5" customHeight="1" thickBot="1">
      <c r="A149" s="143"/>
      <c r="B149" s="143"/>
      <c r="C149" s="143"/>
      <c r="D149" s="143"/>
      <c r="E149" s="102"/>
      <c r="F149" s="102"/>
      <c r="G149" s="103"/>
      <c r="H149" s="103"/>
      <c r="I149" s="97"/>
    </row>
    <row r="150" spans="1:9" ht="15">
      <c r="A150" s="130"/>
      <c r="B150" s="127"/>
      <c r="C150" s="127"/>
      <c r="D150" s="127"/>
      <c r="E150" s="551" t="s">
        <v>385</v>
      </c>
      <c r="F150" s="551"/>
      <c r="G150" s="3">
        <v>14</v>
      </c>
      <c r="H150" s="3">
        <v>14</v>
      </c>
      <c r="I150" s="53">
        <v>100</v>
      </c>
    </row>
    <row r="151" spans="1:9" ht="15.75" thickBot="1">
      <c r="A151" s="134"/>
      <c r="B151" s="135"/>
      <c r="C151" s="135"/>
      <c r="D151" s="135"/>
      <c r="E151" s="556" t="s">
        <v>271</v>
      </c>
      <c r="F151" s="556"/>
      <c r="G151" s="133">
        <f>SUM(G145+G143+G138+G134+G132+G129)</f>
        <v>2564120</v>
      </c>
      <c r="H151" s="133">
        <f>SUM(H145+H143+H138+H134+H132+H129)</f>
        <v>2893960</v>
      </c>
      <c r="I151" s="272">
        <f>SUM(H151/G151)*100</f>
        <v>112.86367252702682</v>
      </c>
    </row>
    <row r="153" ht="15.75" thickBot="1"/>
    <row r="154" spans="1:9" ht="15">
      <c r="A154" s="559" t="s">
        <v>448</v>
      </c>
      <c r="B154" s="560"/>
      <c r="C154" s="560"/>
      <c r="D154" s="560"/>
      <c r="E154" s="560"/>
      <c r="F154" s="560"/>
      <c r="G154" s="560"/>
      <c r="H154" s="560"/>
      <c r="I154" s="561"/>
    </row>
    <row r="155" spans="1:9" ht="69.75">
      <c r="A155" s="189" t="s">
        <v>17</v>
      </c>
      <c r="B155" s="116" t="s">
        <v>18</v>
      </c>
      <c r="C155" s="116" t="s">
        <v>232</v>
      </c>
      <c r="D155" s="115" t="s">
        <v>233</v>
      </c>
      <c r="E155" s="113" t="s">
        <v>14</v>
      </c>
      <c r="F155" s="114" t="s">
        <v>15</v>
      </c>
      <c r="G155" s="115" t="s">
        <v>403</v>
      </c>
      <c r="H155" s="115" t="s">
        <v>424</v>
      </c>
      <c r="I155" s="112" t="s">
        <v>16</v>
      </c>
    </row>
    <row r="156" spans="1:9" ht="15.75" thickBot="1">
      <c r="A156" s="547">
        <v>0</v>
      </c>
      <c r="B156" s="548"/>
      <c r="C156" s="549"/>
      <c r="D156" s="117">
        <v>1</v>
      </c>
      <c r="E156" s="117">
        <v>2</v>
      </c>
      <c r="F156" s="117">
        <v>3</v>
      </c>
      <c r="G156" s="117">
        <v>4</v>
      </c>
      <c r="H156" s="117">
        <v>5</v>
      </c>
      <c r="I156" s="118" t="s">
        <v>363</v>
      </c>
    </row>
    <row r="157" ht="6" customHeight="1" thickBot="1"/>
    <row r="158" spans="1:9" ht="15.75" thickBot="1">
      <c r="A158" s="109"/>
      <c r="B158" s="119"/>
      <c r="C158" s="119"/>
      <c r="D158" s="120" t="s">
        <v>219</v>
      </c>
      <c r="E158" s="550" t="s">
        <v>276</v>
      </c>
      <c r="F158" s="550"/>
      <c r="G158" s="119"/>
      <c r="H158" s="119"/>
      <c r="I158" s="121"/>
    </row>
    <row r="159" spans="1:9" ht="6" customHeight="1" thickBot="1">
      <c r="A159" s="126"/>
      <c r="B159" s="126"/>
      <c r="C159" s="126"/>
      <c r="D159" s="126"/>
      <c r="E159" s="126"/>
      <c r="F159" s="126"/>
      <c r="G159" s="126"/>
      <c r="H159" s="126"/>
      <c r="I159" s="126"/>
    </row>
    <row r="160" spans="1:9" ht="15">
      <c r="A160" s="130" t="s">
        <v>224</v>
      </c>
      <c r="B160" s="127" t="s">
        <v>227</v>
      </c>
      <c r="C160" s="127" t="s">
        <v>238</v>
      </c>
      <c r="D160" s="127"/>
      <c r="E160" s="551" t="s">
        <v>234</v>
      </c>
      <c r="F160" s="551"/>
      <c r="G160" s="3">
        <f>SUM(G161+G162)</f>
        <v>114400</v>
      </c>
      <c r="H160" s="3">
        <f>SUM(H161+H162)</f>
        <v>137900</v>
      </c>
      <c r="I160" s="53">
        <f>SUM(H160/G160)*100</f>
        <v>120.54195804195804</v>
      </c>
    </row>
    <row r="161" spans="1:9" ht="15">
      <c r="A161" s="132" t="s">
        <v>224</v>
      </c>
      <c r="B161" s="129" t="s">
        <v>227</v>
      </c>
      <c r="C161" s="129" t="s">
        <v>238</v>
      </c>
      <c r="D161" s="129" t="s">
        <v>293</v>
      </c>
      <c r="E161" s="482" t="s">
        <v>252</v>
      </c>
      <c r="F161" s="482"/>
      <c r="G161" s="110">
        <v>87800</v>
      </c>
      <c r="H161" s="110">
        <v>115110</v>
      </c>
      <c r="I161" s="52">
        <f>SUM(H161/G161*100)</f>
        <v>131.10478359908885</v>
      </c>
    </row>
    <row r="162" spans="1:9" ht="15.75" thickBot="1">
      <c r="A162" s="138" t="s">
        <v>224</v>
      </c>
      <c r="B162" s="139" t="s">
        <v>227</v>
      </c>
      <c r="C162" s="139" t="s">
        <v>238</v>
      </c>
      <c r="D162" s="139" t="s">
        <v>293</v>
      </c>
      <c r="E162" s="484" t="s">
        <v>253</v>
      </c>
      <c r="F162" s="484"/>
      <c r="G162" s="111">
        <v>26600</v>
      </c>
      <c r="H162" s="111">
        <v>22790</v>
      </c>
      <c r="I162" s="107">
        <f>SUM(H162/G162*100)</f>
        <v>85.67669172932331</v>
      </c>
    </row>
    <row r="163" spans="1:9" ht="15.75" thickBot="1">
      <c r="A163" s="140" t="s">
        <v>224</v>
      </c>
      <c r="B163" s="141" t="s">
        <v>227</v>
      </c>
      <c r="C163" s="141" t="s">
        <v>238</v>
      </c>
      <c r="D163" s="141" t="s">
        <v>293</v>
      </c>
      <c r="E163" s="540" t="s">
        <v>379</v>
      </c>
      <c r="F163" s="540"/>
      <c r="G163" s="122">
        <v>9280</v>
      </c>
      <c r="H163" s="122">
        <v>12060</v>
      </c>
      <c r="I163" s="54">
        <f>SUM(H163/G163)*100</f>
        <v>129.95689655172413</v>
      </c>
    </row>
    <row r="164" spans="1:9" ht="7.5" customHeight="1" thickBot="1">
      <c r="A164" s="131"/>
      <c r="B164" s="131"/>
      <c r="C164" s="131"/>
      <c r="D164" s="131"/>
      <c r="I164" s="44"/>
    </row>
    <row r="165" spans="1:9" ht="15">
      <c r="A165" s="130" t="s">
        <v>224</v>
      </c>
      <c r="B165" s="127" t="s">
        <v>227</v>
      </c>
      <c r="C165" s="127" t="s">
        <v>238</v>
      </c>
      <c r="D165" s="127"/>
      <c r="E165" s="545" t="s">
        <v>240</v>
      </c>
      <c r="F165" s="546"/>
      <c r="G165" s="3">
        <f>SUM(G166:G168)</f>
        <v>101450</v>
      </c>
      <c r="H165" s="3">
        <f>SUM(H166:H168)</f>
        <v>138710</v>
      </c>
      <c r="I165" s="53">
        <f>SUM(H165/G165)*100</f>
        <v>136.7274519467718</v>
      </c>
    </row>
    <row r="166" spans="1:9" ht="15">
      <c r="A166" s="132" t="s">
        <v>224</v>
      </c>
      <c r="B166" s="129" t="s">
        <v>227</v>
      </c>
      <c r="C166" s="129" t="s">
        <v>238</v>
      </c>
      <c r="D166" s="129" t="s">
        <v>293</v>
      </c>
      <c r="E166" s="543" t="s">
        <v>245</v>
      </c>
      <c r="F166" s="544"/>
      <c r="G166" s="110">
        <v>68650</v>
      </c>
      <c r="H166" s="110">
        <v>73300</v>
      </c>
      <c r="I166" s="52">
        <f>SUM(H166/G166*100)</f>
        <v>106.77348871085215</v>
      </c>
    </row>
    <row r="167" spans="1:9" ht="15">
      <c r="A167" s="132" t="s">
        <v>224</v>
      </c>
      <c r="B167" s="129" t="s">
        <v>227</v>
      </c>
      <c r="C167" s="129" t="s">
        <v>238</v>
      </c>
      <c r="D167" s="129" t="s">
        <v>293</v>
      </c>
      <c r="E167" s="543" t="s">
        <v>248</v>
      </c>
      <c r="F167" s="544"/>
      <c r="G167" s="110">
        <v>5300</v>
      </c>
      <c r="H167" s="110">
        <v>5300</v>
      </c>
      <c r="I167" s="52">
        <f>SUM(H167/G167*100)</f>
        <v>100</v>
      </c>
    </row>
    <row r="168" spans="1:9" ht="15.75" thickBot="1">
      <c r="A168" s="136" t="s">
        <v>224</v>
      </c>
      <c r="B168" s="137" t="s">
        <v>227</v>
      </c>
      <c r="C168" s="137" t="s">
        <v>238</v>
      </c>
      <c r="D168" s="137" t="s">
        <v>293</v>
      </c>
      <c r="E168" s="554" t="s">
        <v>249</v>
      </c>
      <c r="F168" s="555"/>
      <c r="G168" s="55">
        <v>27500</v>
      </c>
      <c r="H168" s="55">
        <v>60110</v>
      </c>
      <c r="I168" s="108">
        <f>SUM(H168/G168*100)</f>
        <v>218.58181818181816</v>
      </c>
    </row>
    <row r="169" spans="1:9" ht="15">
      <c r="A169" s="130" t="s">
        <v>224</v>
      </c>
      <c r="B169" s="127" t="s">
        <v>227</v>
      </c>
      <c r="C169" s="127" t="s">
        <v>238</v>
      </c>
      <c r="D169" s="127"/>
      <c r="E169" s="551" t="s">
        <v>241</v>
      </c>
      <c r="F169" s="551"/>
      <c r="G169" s="3">
        <f>SUM(G170)</f>
        <v>45000</v>
      </c>
      <c r="H169" s="3">
        <f>SUM(H170)</f>
        <v>23000</v>
      </c>
      <c r="I169" s="53">
        <f>SUM(H169/G169)*100</f>
        <v>51.11111111111111</v>
      </c>
    </row>
    <row r="170" spans="1:9" ht="15.75" thickBot="1">
      <c r="A170" s="138" t="s">
        <v>224</v>
      </c>
      <c r="B170" s="139" t="s">
        <v>227</v>
      </c>
      <c r="C170" s="139" t="s">
        <v>238</v>
      </c>
      <c r="D170" s="139" t="s">
        <v>304</v>
      </c>
      <c r="E170" s="484" t="s">
        <v>260</v>
      </c>
      <c r="F170" s="484"/>
      <c r="G170" s="111">
        <v>45000</v>
      </c>
      <c r="H170" s="111">
        <v>23000</v>
      </c>
      <c r="I170" s="107">
        <f>SUM(H170/G170*100)</f>
        <v>51.11111111111111</v>
      </c>
    </row>
    <row r="171" spans="1:9" ht="15">
      <c r="A171" s="130" t="s">
        <v>224</v>
      </c>
      <c r="B171" s="127" t="s">
        <v>227</v>
      </c>
      <c r="C171" s="127" t="s">
        <v>238</v>
      </c>
      <c r="D171" s="127" t="s">
        <v>310</v>
      </c>
      <c r="E171" s="551" t="s">
        <v>277</v>
      </c>
      <c r="F171" s="551"/>
      <c r="G171" s="3">
        <v>10000</v>
      </c>
      <c r="H171" s="3">
        <v>20000</v>
      </c>
      <c r="I171" s="53">
        <f>SUM(H171/G171)*100</f>
        <v>200</v>
      </c>
    </row>
    <row r="172" spans="1:9" ht="10.5" customHeight="1" thickBot="1">
      <c r="A172" s="143"/>
      <c r="B172" s="143"/>
      <c r="C172" s="143"/>
      <c r="D172" s="143"/>
      <c r="E172" s="102"/>
      <c r="F172" s="102"/>
      <c r="G172" s="103"/>
      <c r="H172" s="103"/>
      <c r="I172" s="97"/>
    </row>
    <row r="173" spans="1:9" ht="26.25" customHeight="1" thickBot="1">
      <c r="A173" s="130" t="s">
        <v>224</v>
      </c>
      <c r="B173" s="127" t="s">
        <v>227</v>
      </c>
      <c r="C173" s="127" t="s">
        <v>238</v>
      </c>
      <c r="D173" s="127" t="s">
        <v>293</v>
      </c>
      <c r="E173" s="557" t="s">
        <v>278</v>
      </c>
      <c r="F173" s="557"/>
      <c r="G173" s="3">
        <v>0</v>
      </c>
      <c r="H173" s="3">
        <v>0</v>
      </c>
      <c r="I173" s="53">
        <v>0</v>
      </c>
    </row>
    <row r="174" spans="1:9" ht="9.75" customHeight="1" thickBot="1">
      <c r="A174" s="148"/>
      <c r="B174" s="148"/>
      <c r="C174" s="148"/>
      <c r="D174" s="148"/>
      <c r="E174" s="149"/>
      <c r="F174" s="149"/>
      <c r="G174" s="150"/>
      <c r="H174" s="150"/>
      <c r="I174" s="151"/>
    </row>
    <row r="175" spans="1:9" ht="15">
      <c r="A175" s="130"/>
      <c r="B175" s="127"/>
      <c r="C175" s="127"/>
      <c r="D175" s="127"/>
      <c r="E175" s="545" t="s">
        <v>236</v>
      </c>
      <c r="F175" s="546"/>
      <c r="G175" s="3">
        <v>5</v>
      </c>
      <c r="H175" s="3">
        <v>7</v>
      </c>
      <c r="I175" s="53">
        <f>SUM(H175/G175)*100</f>
        <v>140</v>
      </c>
    </row>
    <row r="176" spans="1:9" ht="15.75" thickBot="1">
      <c r="A176" s="134"/>
      <c r="B176" s="135"/>
      <c r="C176" s="135"/>
      <c r="D176" s="135"/>
      <c r="E176" s="556" t="s">
        <v>280</v>
      </c>
      <c r="F176" s="556"/>
      <c r="G176" s="133">
        <f>SUM(G160+G163+G165+G169+G171+G173)</f>
        <v>280130</v>
      </c>
      <c r="H176" s="133">
        <f>SUM(H160+H163+H165+H169+H171+H173)</f>
        <v>331670</v>
      </c>
      <c r="I176" s="272">
        <f>SUM(H176/G176)*100</f>
        <v>118.39860064969837</v>
      </c>
    </row>
    <row r="177" spans="1:9" ht="15">
      <c r="A177" s="163"/>
      <c r="B177" s="163"/>
      <c r="C177" s="163"/>
      <c r="D177" s="163"/>
      <c r="E177" s="164"/>
      <c r="F177" s="164"/>
      <c r="G177" s="165"/>
      <c r="H177" s="165"/>
      <c r="I177" s="166"/>
    </row>
    <row r="178" spans="1:9" ht="15">
      <c r="A178" s="163"/>
      <c r="B178" s="163"/>
      <c r="C178" s="163"/>
      <c r="D178" s="163"/>
      <c r="E178" s="164"/>
      <c r="F178" s="164"/>
      <c r="G178" s="165"/>
      <c r="H178" s="165"/>
      <c r="I178" s="166"/>
    </row>
    <row r="179" spans="1:9" ht="15">
      <c r="A179" s="163"/>
      <c r="B179" s="163"/>
      <c r="C179" s="163"/>
      <c r="D179" s="163"/>
      <c r="E179" s="164"/>
      <c r="F179" s="164"/>
      <c r="G179" s="165"/>
      <c r="H179" s="165"/>
      <c r="I179" s="166"/>
    </row>
    <row r="180" spans="1:9" ht="15">
      <c r="A180" s="163"/>
      <c r="B180" s="163"/>
      <c r="C180" s="163"/>
      <c r="D180" s="163"/>
      <c r="E180" s="164"/>
      <c r="F180" s="164"/>
      <c r="G180" s="165"/>
      <c r="H180" s="165"/>
      <c r="I180" s="166"/>
    </row>
    <row r="181" spans="1:9" ht="15">
      <c r="A181" s="163"/>
      <c r="B181" s="163"/>
      <c r="C181" s="163"/>
      <c r="D181" s="163"/>
      <c r="E181" s="164"/>
      <c r="F181" s="164"/>
      <c r="G181" s="165"/>
      <c r="H181" s="165"/>
      <c r="I181" s="166"/>
    </row>
    <row r="182" spans="1:9" ht="15">
      <c r="A182" s="163"/>
      <c r="B182" s="163"/>
      <c r="C182" s="163"/>
      <c r="D182" s="163"/>
      <c r="E182" s="164"/>
      <c r="F182" s="164"/>
      <c r="G182" s="165"/>
      <c r="H182" s="165"/>
      <c r="I182" s="166"/>
    </row>
    <row r="183" spans="1:9" ht="15">
      <c r="A183" s="163"/>
      <c r="B183" s="163"/>
      <c r="C183" s="163"/>
      <c r="D183" s="163"/>
      <c r="E183" s="164"/>
      <c r="F183" s="164"/>
      <c r="G183" s="165"/>
      <c r="H183" s="165"/>
      <c r="I183" s="166"/>
    </row>
    <row r="184" spans="1:9" ht="15">
      <c r="A184" s="163"/>
      <c r="B184" s="163"/>
      <c r="C184" s="163"/>
      <c r="D184" s="163"/>
      <c r="E184" s="164"/>
      <c r="F184" s="164"/>
      <c r="G184" s="165"/>
      <c r="H184" s="165"/>
      <c r="I184" s="166"/>
    </row>
    <row r="185" ht="15.75" thickBot="1"/>
    <row r="186" spans="1:9" ht="15">
      <c r="A186" s="559" t="s">
        <v>448</v>
      </c>
      <c r="B186" s="560"/>
      <c r="C186" s="560"/>
      <c r="D186" s="560"/>
      <c r="E186" s="560"/>
      <c r="F186" s="560"/>
      <c r="G186" s="560"/>
      <c r="H186" s="560"/>
      <c r="I186" s="561"/>
    </row>
    <row r="187" spans="1:9" ht="69.75">
      <c r="A187" s="189" t="s">
        <v>17</v>
      </c>
      <c r="B187" s="116" t="s">
        <v>18</v>
      </c>
      <c r="C187" s="116" t="s">
        <v>232</v>
      </c>
      <c r="D187" s="115" t="s">
        <v>233</v>
      </c>
      <c r="E187" s="113" t="s">
        <v>14</v>
      </c>
      <c r="F187" s="114" t="s">
        <v>15</v>
      </c>
      <c r="G187" s="115" t="s">
        <v>403</v>
      </c>
      <c r="H187" s="115" t="s">
        <v>424</v>
      </c>
      <c r="I187" s="112" t="s">
        <v>16</v>
      </c>
    </row>
    <row r="188" spans="1:9" ht="15.75" thickBot="1">
      <c r="A188" s="562">
        <v>0</v>
      </c>
      <c r="B188" s="563"/>
      <c r="C188" s="563"/>
      <c r="D188" s="117">
        <v>1</v>
      </c>
      <c r="E188" s="117">
        <v>2</v>
      </c>
      <c r="F188" s="117">
        <v>3</v>
      </c>
      <c r="G188" s="117">
        <v>4</v>
      </c>
      <c r="H188" s="117">
        <v>5</v>
      </c>
      <c r="I188" s="118" t="s">
        <v>363</v>
      </c>
    </row>
    <row r="189" ht="15.75" thickBot="1"/>
    <row r="190" spans="1:9" ht="15.75" thickBot="1">
      <c r="A190" s="109"/>
      <c r="B190" s="119"/>
      <c r="C190" s="119"/>
      <c r="D190" s="120" t="s">
        <v>220</v>
      </c>
      <c r="E190" s="550" t="s">
        <v>279</v>
      </c>
      <c r="F190" s="550"/>
      <c r="G190" s="119"/>
      <c r="H190" s="119"/>
      <c r="I190" s="121"/>
    </row>
    <row r="191" spans="1:9" ht="15.75" thickBot="1">
      <c r="A191" s="109"/>
      <c r="B191" s="119"/>
      <c r="C191" s="119"/>
      <c r="D191" s="119"/>
      <c r="E191" s="119"/>
      <c r="F191" s="119"/>
      <c r="G191" s="119"/>
      <c r="H191" s="119"/>
      <c r="I191" s="121"/>
    </row>
    <row r="192" spans="1:9" ht="15.75" thickBot="1">
      <c r="A192" s="126"/>
      <c r="B192" s="126"/>
      <c r="C192" s="126"/>
      <c r="D192" s="126"/>
      <c r="E192" s="126"/>
      <c r="F192" s="126"/>
      <c r="G192" s="126"/>
      <c r="H192" s="126"/>
      <c r="I192" s="126"/>
    </row>
    <row r="193" spans="1:9" ht="15">
      <c r="A193" s="130" t="s">
        <v>224</v>
      </c>
      <c r="B193" s="127" t="s">
        <v>228</v>
      </c>
      <c r="C193" s="127" t="s">
        <v>238</v>
      </c>
      <c r="D193" s="127"/>
      <c r="E193" s="551" t="s">
        <v>234</v>
      </c>
      <c r="F193" s="551"/>
      <c r="G193" s="3">
        <f>SUM(G194+G195)</f>
        <v>191910</v>
      </c>
      <c r="H193" s="3">
        <f>SUM(H194+H195)</f>
        <v>207910</v>
      </c>
      <c r="I193" s="53">
        <f>SUM(H193/G193)*100</f>
        <v>108.33724141524672</v>
      </c>
    </row>
    <row r="194" spans="1:9" ht="15">
      <c r="A194" s="132" t="s">
        <v>224</v>
      </c>
      <c r="B194" s="129" t="s">
        <v>228</v>
      </c>
      <c r="C194" s="129" t="s">
        <v>238</v>
      </c>
      <c r="D194" s="129" t="s">
        <v>293</v>
      </c>
      <c r="E194" s="482" t="s">
        <v>252</v>
      </c>
      <c r="F194" s="482"/>
      <c r="G194" s="110">
        <v>164300</v>
      </c>
      <c r="H194" s="110">
        <v>170910</v>
      </c>
      <c r="I194" s="52">
        <f>SUM(H194/G194*100)</f>
        <v>104.02312842361535</v>
      </c>
    </row>
    <row r="195" spans="1:9" ht="15.75" thickBot="1">
      <c r="A195" s="136" t="s">
        <v>224</v>
      </c>
      <c r="B195" s="137" t="s">
        <v>228</v>
      </c>
      <c r="C195" s="137" t="s">
        <v>238</v>
      </c>
      <c r="D195" s="137" t="s">
        <v>293</v>
      </c>
      <c r="E195" s="539" t="s">
        <v>253</v>
      </c>
      <c r="F195" s="539"/>
      <c r="G195" s="55">
        <v>27610</v>
      </c>
      <c r="H195" s="55">
        <v>37000</v>
      </c>
      <c r="I195" s="108">
        <f>SUM(H195/G195*100)</f>
        <v>134.00941687794275</v>
      </c>
    </row>
    <row r="196" spans="1:9" ht="15.75" thickBot="1">
      <c r="A196" s="140" t="s">
        <v>224</v>
      </c>
      <c r="B196" s="141" t="s">
        <v>228</v>
      </c>
      <c r="C196" s="141" t="s">
        <v>238</v>
      </c>
      <c r="D196" s="141" t="s">
        <v>293</v>
      </c>
      <c r="E196" s="540" t="s">
        <v>379</v>
      </c>
      <c r="F196" s="540"/>
      <c r="G196" s="122">
        <v>17350</v>
      </c>
      <c r="H196" s="122">
        <v>17850</v>
      </c>
      <c r="I196" s="54">
        <f>SUM(H196/G196)*100</f>
        <v>102.88184438040346</v>
      </c>
    </row>
    <row r="197" spans="1:9" ht="15.75" thickBot="1">
      <c r="A197" s="131"/>
      <c r="B197" s="131"/>
      <c r="C197" s="131"/>
      <c r="D197" s="131"/>
      <c r="I197" s="44"/>
    </row>
    <row r="198" spans="1:9" ht="15">
      <c r="A198" s="130" t="s">
        <v>224</v>
      </c>
      <c r="B198" s="127" t="s">
        <v>228</v>
      </c>
      <c r="C198" s="127" t="s">
        <v>238</v>
      </c>
      <c r="D198" s="127"/>
      <c r="E198" s="557" t="s">
        <v>235</v>
      </c>
      <c r="F198" s="557"/>
      <c r="G198" s="3">
        <f>SUM(G199)</f>
        <v>108000</v>
      </c>
      <c r="H198" s="3">
        <f>SUM(H199)</f>
        <v>30000</v>
      </c>
      <c r="I198" s="53">
        <f>SUM(H198/G198)*100</f>
        <v>27.77777777777778</v>
      </c>
    </row>
    <row r="199" spans="1:9" ht="15.75" thickBot="1">
      <c r="A199" s="136" t="s">
        <v>224</v>
      </c>
      <c r="B199" s="137" t="s">
        <v>228</v>
      </c>
      <c r="C199" s="137" t="s">
        <v>238</v>
      </c>
      <c r="D199" s="137" t="s">
        <v>308</v>
      </c>
      <c r="E199" s="554" t="s">
        <v>282</v>
      </c>
      <c r="F199" s="555"/>
      <c r="G199" s="55">
        <v>108000</v>
      </c>
      <c r="H199" s="55">
        <v>30000</v>
      </c>
      <c r="I199" s="108">
        <f>SUM(H199/G199*100)</f>
        <v>27.77777777777778</v>
      </c>
    </row>
    <row r="200" spans="1:9" ht="15.75" thickBot="1">
      <c r="A200" s="144"/>
      <c r="B200" s="144"/>
      <c r="C200" s="144"/>
      <c r="D200" s="144"/>
      <c r="E200" s="145"/>
      <c r="F200" s="145"/>
      <c r="G200" s="146"/>
      <c r="H200" s="146"/>
      <c r="I200" s="147"/>
    </row>
    <row r="201" spans="1:9" ht="15">
      <c r="A201" s="130"/>
      <c r="B201" s="127"/>
      <c r="C201" s="127"/>
      <c r="D201" s="127"/>
      <c r="E201" s="551" t="s">
        <v>236</v>
      </c>
      <c r="F201" s="551"/>
      <c r="G201" s="3">
        <v>10</v>
      </c>
      <c r="H201" s="3">
        <v>10</v>
      </c>
      <c r="I201" s="53">
        <f>SUM(H201/G201)*100</f>
        <v>100</v>
      </c>
    </row>
    <row r="202" spans="1:9" ht="15.75" thickBot="1">
      <c r="A202" s="134"/>
      <c r="B202" s="135"/>
      <c r="C202" s="135"/>
      <c r="D202" s="135"/>
      <c r="E202" s="556" t="s">
        <v>281</v>
      </c>
      <c r="F202" s="556"/>
      <c r="G202" s="133">
        <f>SUM(G193+G196+G198)</f>
        <v>317260</v>
      </c>
      <c r="H202" s="133">
        <f>SUM(H193+H196+H198)</f>
        <v>255760</v>
      </c>
      <c r="I202" s="272">
        <f>SUM(H202/G202)*100</f>
        <v>80.61526823425581</v>
      </c>
    </row>
    <row r="215" ht="15.75" thickBot="1"/>
    <row r="216" spans="1:9" ht="15">
      <c r="A216" s="559" t="s">
        <v>448</v>
      </c>
      <c r="B216" s="560"/>
      <c r="C216" s="560"/>
      <c r="D216" s="560"/>
      <c r="E216" s="560"/>
      <c r="F216" s="560"/>
      <c r="G216" s="560"/>
      <c r="H216" s="560"/>
      <c r="I216" s="561"/>
    </row>
    <row r="217" spans="1:9" ht="69.75">
      <c r="A217" s="189" t="s">
        <v>17</v>
      </c>
      <c r="B217" s="116" t="s">
        <v>18</v>
      </c>
      <c r="C217" s="116" t="s">
        <v>232</v>
      </c>
      <c r="D217" s="115" t="s">
        <v>233</v>
      </c>
      <c r="E217" s="113" t="s">
        <v>14</v>
      </c>
      <c r="F217" s="114" t="s">
        <v>15</v>
      </c>
      <c r="G217" s="115" t="s">
        <v>403</v>
      </c>
      <c r="H217" s="115" t="s">
        <v>424</v>
      </c>
      <c r="I217" s="112" t="s">
        <v>16</v>
      </c>
    </row>
    <row r="218" spans="1:9" ht="15.75" thickBot="1">
      <c r="A218" s="547">
        <v>0</v>
      </c>
      <c r="B218" s="548"/>
      <c r="C218" s="549"/>
      <c r="D218" s="117">
        <v>1</v>
      </c>
      <c r="E218" s="117">
        <v>2</v>
      </c>
      <c r="F218" s="117">
        <v>3</v>
      </c>
      <c r="G218" s="117">
        <v>4</v>
      </c>
      <c r="H218" s="117">
        <v>5</v>
      </c>
      <c r="I218" s="118" t="s">
        <v>363</v>
      </c>
    </row>
    <row r="219" ht="9" customHeight="1" thickBot="1"/>
    <row r="220" spans="1:9" ht="15.75" thickBot="1">
      <c r="A220" s="109"/>
      <c r="B220" s="119"/>
      <c r="C220" s="119"/>
      <c r="D220" s="120" t="s">
        <v>221</v>
      </c>
      <c r="E220" s="550" t="s">
        <v>283</v>
      </c>
      <c r="F220" s="550"/>
      <c r="G220" s="119"/>
      <c r="H220" s="119"/>
      <c r="I220" s="121"/>
    </row>
    <row r="221" spans="1:9" ht="8.25" customHeight="1" thickBot="1">
      <c r="A221" s="152"/>
      <c r="B221" s="152"/>
      <c r="C221" s="152"/>
      <c r="D221" s="152"/>
      <c r="E221" s="152"/>
      <c r="F221" s="152"/>
      <c r="G221" s="152"/>
      <c r="H221" s="152"/>
      <c r="I221" s="152"/>
    </row>
    <row r="222" spans="1:9" ht="15.75" thickBot="1">
      <c r="A222" s="140" t="s">
        <v>224</v>
      </c>
      <c r="B222" s="141" t="s">
        <v>229</v>
      </c>
      <c r="C222" s="141" t="s">
        <v>238</v>
      </c>
      <c r="D222" s="141" t="s">
        <v>293</v>
      </c>
      <c r="E222" s="552" t="s">
        <v>285</v>
      </c>
      <c r="F222" s="553"/>
      <c r="G222" s="122">
        <v>10000</v>
      </c>
      <c r="H222" s="122">
        <v>10000</v>
      </c>
      <c r="I222" s="54">
        <f>SUM(H222/G222)*100</f>
        <v>100</v>
      </c>
    </row>
    <row r="223" spans="1:9" ht="9.75" customHeight="1" thickBot="1">
      <c r="A223" s="126"/>
      <c r="B223" s="126"/>
      <c r="C223" s="126"/>
      <c r="D223" s="126"/>
      <c r="E223" s="126"/>
      <c r="F223" s="126"/>
      <c r="G223" s="126"/>
      <c r="H223" s="126"/>
      <c r="I223" s="126"/>
    </row>
    <row r="224" spans="1:9" ht="15">
      <c r="A224" s="130" t="s">
        <v>224</v>
      </c>
      <c r="B224" s="127" t="s">
        <v>229</v>
      </c>
      <c r="C224" s="127" t="s">
        <v>238</v>
      </c>
      <c r="D224" s="127"/>
      <c r="E224" s="551" t="s">
        <v>234</v>
      </c>
      <c r="F224" s="551"/>
      <c r="G224" s="3">
        <f>SUM(G225+G226)</f>
        <v>157080</v>
      </c>
      <c r="H224" s="3">
        <f>SUM(H225+H226)</f>
        <v>155370</v>
      </c>
      <c r="I224" s="53">
        <f>SUM(H224/G224)*100</f>
        <v>98.91138273491215</v>
      </c>
    </row>
    <row r="225" spans="1:9" ht="15">
      <c r="A225" s="132" t="s">
        <v>224</v>
      </c>
      <c r="B225" s="129" t="s">
        <v>229</v>
      </c>
      <c r="C225" s="129" t="s">
        <v>238</v>
      </c>
      <c r="D225" s="129" t="s">
        <v>293</v>
      </c>
      <c r="E225" s="482" t="s">
        <v>252</v>
      </c>
      <c r="F225" s="482"/>
      <c r="G225" s="110">
        <v>127600</v>
      </c>
      <c r="H225" s="110">
        <v>127340</v>
      </c>
      <c r="I225" s="52">
        <f>SUM(H225/G225*100)</f>
        <v>99.7962382445141</v>
      </c>
    </row>
    <row r="226" spans="1:9" ht="15.75" thickBot="1">
      <c r="A226" s="136" t="s">
        <v>224</v>
      </c>
      <c r="B226" s="137" t="s">
        <v>229</v>
      </c>
      <c r="C226" s="137" t="s">
        <v>238</v>
      </c>
      <c r="D226" s="137" t="s">
        <v>293</v>
      </c>
      <c r="E226" s="539" t="s">
        <v>253</v>
      </c>
      <c r="F226" s="539"/>
      <c r="G226" s="55">
        <v>29480</v>
      </c>
      <c r="H226" s="55">
        <v>28030</v>
      </c>
      <c r="I226" s="108">
        <f>SUM(H226/G226*100)</f>
        <v>95.08141112618725</v>
      </c>
    </row>
    <row r="227" spans="1:9" ht="15.75" thickBot="1">
      <c r="A227" s="140" t="s">
        <v>224</v>
      </c>
      <c r="B227" s="141" t="s">
        <v>229</v>
      </c>
      <c r="C227" s="141" t="s">
        <v>238</v>
      </c>
      <c r="D227" s="141" t="s">
        <v>293</v>
      </c>
      <c r="E227" s="540" t="s">
        <v>381</v>
      </c>
      <c r="F227" s="540"/>
      <c r="G227" s="122">
        <v>13480</v>
      </c>
      <c r="H227" s="122">
        <v>13290</v>
      </c>
      <c r="I227" s="54">
        <f>SUM(H227/G227)*100</f>
        <v>98.59050445103857</v>
      </c>
    </row>
    <row r="228" spans="1:9" ht="6" customHeight="1" thickBot="1">
      <c r="A228" s="131"/>
      <c r="B228" s="131"/>
      <c r="C228" s="131"/>
      <c r="D228" s="131"/>
      <c r="I228" s="44"/>
    </row>
    <row r="229" spans="1:9" ht="15">
      <c r="A229" s="130" t="s">
        <v>224</v>
      </c>
      <c r="B229" s="127" t="s">
        <v>229</v>
      </c>
      <c r="C229" s="127" t="s">
        <v>238</v>
      </c>
      <c r="D229" s="127"/>
      <c r="E229" s="551" t="s">
        <v>240</v>
      </c>
      <c r="F229" s="551"/>
      <c r="G229" s="3">
        <f>SUM(G230:G231)</f>
        <v>18770</v>
      </c>
      <c r="H229" s="3">
        <f>SUM(H230:H231)</f>
        <v>18770</v>
      </c>
      <c r="I229" s="53">
        <f>SUM(H229/G229)*100</f>
        <v>100</v>
      </c>
    </row>
    <row r="230" spans="1:13" ht="15">
      <c r="A230" s="132" t="s">
        <v>224</v>
      </c>
      <c r="B230" s="129" t="s">
        <v>229</v>
      </c>
      <c r="C230" s="129" t="s">
        <v>238</v>
      </c>
      <c r="D230" s="129" t="s">
        <v>293</v>
      </c>
      <c r="E230" s="482" t="s">
        <v>245</v>
      </c>
      <c r="F230" s="482"/>
      <c r="G230" s="110">
        <v>8770</v>
      </c>
      <c r="H230" s="110">
        <v>8770</v>
      </c>
      <c r="I230" s="52">
        <f>SUM(H230/G230*100)</f>
        <v>100</v>
      </c>
      <c r="J230" s="531"/>
      <c r="K230" s="531"/>
      <c r="L230" s="531"/>
      <c r="M230" s="531"/>
    </row>
    <row r="231" spans="1:13" ht="15.75" thickBot="1">
      <c r="A231" s="138" t="s">
        <v>224</v>
      </c>
      <c r="B231" s="139" t="s">
        <v>229</v>
      </c>
      <c r="C231" s="139" t="s">
        <v>238</v>
      </c>
      <c r="D231" s="139" t="s">
        <v>293</v>
      </c>
      <c r="E231" s="534" t="s">
        <v>318</v>
      </c>
      <c r="F231" s="535"/>
      <c r="G231" s="111">
        <v>10000</v>
      </c>
      <c r="H231" s="111">
        <v>10000</v>
      </c>
      <c r="I231" s="107">
        <v>0</v>
      </c>
      <c r="J231" s="531"/>
      <c r="K231" s="531"/>
      <c r="L231" s="531"/>
      <c r="M231" s="531"/>
    </row>
    <row r="232" spans="1:13" ht="8.25" customHeight="1" thickBot="1">
      <c r="A232" s="142"/>
      <c r="B232" s="142"/>
      <c r="C232" s="142"/>
      <c r="D232" s="142"/>
      <c r="E232" s="6"/>
      <c r="F232" s="6"/>
      <c r="G232" s="17"/>
      <c r="H232" s="17"/>
      <c r="I232" s="47"/>
      <c r="J232" s="531"/>
      <c r="K232" s="531"/>
      <c r="L232" s="531"/>
      <c r="M232" s="531"/>
    </row>
    <row r="233" spans="1:9" ht="15">
      <c r="A233" s="130" t="s">
        <v>223</v>
      </c>
      <c r="B233" s="127" t="s">
        <v>229</v>
      </c>
      <c r="C233" s="127" t="s">
        <v>238</v>
      </c>
      <c r="D233" s="127"/>
      <c r="E233" s="551" t="s">
        <v>241</v>
      </c>
      <c r="F233" s="551"/>
      <c r="G233" s="3">
        <f>SUM(G234)</f>
        <v>60000</v>
      </c>
      <c r="H233" s="3">
        <f>SUM(H234)</f>
        <v>60000</v>
      </c>
      <c r="I233" s="53">
        <f>SUM(H233/G233)*100</f>
        <v>100</v>
      </c>
    </row>
    <row r="234" spans="1:9" ht="15.75" thickBot="1">
      <c r="A234" s="136" t="s">
        <v>223</v>
      </c>
      <c r="B234" s="137" t="s">
        <v>229</v>
      </c>
      <c r="C234" s="137" t="s">
        <v>238</v>
      </c>
      <c r="D234" s="137" t="s">
        <v>311</v>
      </c>
      <c r="E234" s="554" t="s">
        <v>250</v>
      </c>
      <c r="F234" s="555"/>
      <c r="G234" s="55">
        <v>60000</v>
      </c>
      <c r="H234" s="55">
        <v>60000</v>
      </c>
      <c r="I234" s="108">
        <f>SUM(H234/G234*100)</f>
        <v>100</v>
      </c>
    </row>
    <row r="235" spans="1:9" ht="15.75" thickBot="1">
      <c r="A235" s="144"/>
      <c r="B235" s="144"/>
      <c r="C235" s="144"/>
      <c r="D235" s="144"/>
      <c r="E235" s="145"/>
      <c r="F235" s="145"/>
      <c r="G235" s="146"/>
      <c r="H235" s="146"/>
      <c r="I235" s="147"/>
    </row>
    <row r="236" spans="1:9" ht="15">
      <c r="A236" s="130" t="s">
        <v>224</v>
      </c>
      <c r="B236" s="127" t="s">
        <v>229</v>
      </c>
      <c r="C236" s="127" t="s">
        <v>238</v>
      </c>
      <c r="D236" s="127"/>
      <c r="E236" s="557" t="s">
        <v>235</v>
      </c>
      <c r="F236" s="557"/>
      <c r="G236" s="3">
        <f>SUM(G237)</f>
        <v>10000</v>
      </c>
      <c r="H236" s="3">
        <f>SUM(H237)</f>
        <v>10000</v>
      </c>
      <c r="I236" s="53">
        <f>SUM(H236/G236)*100</f>
        <v>100</v>
      </c>
    </row>
    <row r="237" spans="1:9" ht="25.5" customHeight="1" thickBot="1">
      <c r="A237" s="132" t="s">
        <v>224</v>
      </c>
      <c r="B237" s="129" t="s">
        <v>229</v>
      </c>
      <c r="C237" s="129" t="s">
        <v>238</v>
      </c>
      <c r="D237" s="129" t="s">
        <v>295</v>
      </c>
      <c r="E237" s="564" t="s">
        <v>286</v>
      </c>
      <c r="F237" s="565"/>
      <c r="G237" s="110">
        <v>10000</v>
      </c>
      <c r="H237" s="110">
        <v>10000</v>
      </c>
      <c r="I237" s="52">
        <f>SUM(H237/G237*100)</f>
        <v>100</v>
      </c>
    </row>
    <row r="238" spans="1:9" ht="15.75" customHeight="1" thickBot="1">
      <c r="A238" s="144"/>
      <c r="B238" s="144"/>
      <c r="C238" s="144"/>
      <c r="D238" s="144"/>
      <c r="E238" s="145"/>
      <c r="F238" s="145"/>
      <c r="G238" s="146"/>
      <c r="H238" s="146"/>
      <c r="I238" s="147"/>
    </row>
    <row r="239" spans="1:9" ht="15">
      <c r="A239" s="130"/>
      <c r="B239" s="127"/>
      <c r="C239" s="127"/>
      <c r="D239" s="127"/>
      <c r="E239" s="551" t="s">
        <v>236</v>
      </c>
      <c r="F239" s="551"/>
      <c r="G239" s="3">
        <v>7</v>
      </c>
      <c r="H239" s="3">
        <v>7</v>
      </c>
      <c r="I239" s="53">
        <f>SUM(H239/G239)*100</f>
        <v>100</v>
      </c>
    </row>
    <row r="240" spans="1:9" ht="15.75" thickBot="1">
      <c r="A240" s="134"/>
      <c r="B240" s="135"/>
      <c r="C240" s="135"/>
      <c r="D240" s="135"/>
      <c r="E240" s="556" t="s">
        <v>284</v>
      </c>
      <c r="F240" s="556"/>
      <c r="G240" s="133">
        <f>SUM(G236+G233+G229+G227+G224+G222)</f>
        <v>269330</v>
      </c>
      <c r="H240" s="133">
        <f>SUM(H236+H233+H229+H227+H224+H222)</f>
        <v>267430</v>
      </c>
      <c r="I240" s="272">
        <f>SUM(H240/G240)*100</f>
        <v>99.2945457245758</v>
      </c>
    </row>
    <row r="247" ht="15.75" thickBot="1"/>
    <row r="248" spans="1:9" ht="15">
      <c r="A248" s="559" t="s">
        <v>448</v>
      </c>
      <c r="B248" s="560"/>
      <c r="C248" s="560"/>
      <c r="D248" s="560"/>
      <c r="E248" s="560"/>
      <c r="F248" s="560"/>
      <c r="G248" s="560"/>
      <c r="H248" s="560"/>
      <c r="I248" s="561"/>
    </row>
    <row r="249" spans="1:9" ht="69.75">
      <c r="A249" s="189" t="s">
        <v>17</v>
      </c>
      <c r="B249" s="116" t="s">
        <v>18</v>
      </c>
      <c r="C249" s="116" t="s">
        <v>232</v>
      </c>
      <c r="D249" s="115" t="s">
        <v>233</v>
      </c>
      <c r="E249" s="113" t="s">
        <v>14</v>
      </c>
      <c r="F249" s="114" t="s">
        <v>15</v>
      </c>
      <c r="G249" s="115" t="s">
        <v>403</v>
      </c>
      <c r="H249" s="115" t="s">
        <v>424</v>
      </c>
      <c r="I249" s="112" t="s">
        <v>16</v>
      </c>
    </row>
    <row r="250" spans="1:9" ht="15.75" thickBot="1">
      <c r="A250" s="547">
        <v>0</v>
      </c>
      <c r="B250" s="548"/>
      <c r="C250" s="549"/>
      <c r="D250" s="117">
        <v>1</v>
      </c>
      <c r="E250" s="117">
        <v>2</v>
      </c>
      <c r="F250" s="117">
        <v>3</v>
      </c>
      <c r="G250" s="117">
        <v>4</v>
      </c>
      <c r="H250" s="117">
        <v>5</v>
      </c>
      <c r="I250" s="118" t="s">
        <v>363</v>
      </c>
    </row>
    <row r="251" ht="15.75" thickBot="1"/>
    <row r="252" spans="1:9" ht="15.75" thickBot="1">
      <c r="A252" s="109"/>
      <c r="B252" s="119"/>
      <c r="C252" s="119"/>
      <c r="D252" s="120" t="s">
        <v>222</v>
      </c>
      <c r="E252" s="550" t="s">
        <v>287</v>
      </c>
      <c r="F252" s="550"/>
      <c r="G252" s="119"/>
      <c r="H252" s="119"/>
      <c r="I252" s="121"/>
    </row>
    <row r="253" spans="1:9" ht="15.75" thickBot="1">
      <c r="A253" s="109"/>
      <c r="B253" s="119"/>
      <c r="C253" s="119"/>
      <c r="D253" s="119"/>
      <c r="E253" s="119"/>
      <c r="F253" s="119"/>
      <c r="G253" s="119"/>
      <c r="H253" s="119"/>
      <c r="I253" s="121"/>
    </row>
    <row r="254" spans="1:9" ht="15.75" thickBot="1">
      <c r="A254" s="126"/>
      <c r="B254" s="126"/>
      <c r="C254" s="126"/>
      <c r="D254" s="126"/>
      <c r="E254" s="126"/>
      <c r="F254" s="126"/>
      <c r="G254" s="126"/>
      <c r="H254" s="126"/>
      <c r="I254" s="126"/>
    </row>
    <row r="255" spans="1:9" ht="15">
      <c r="A255" s="130" t="s">
        <v>224</v>
      </c>
      <c r="B255" s="127" t="s">
        <v>230</v>
      </c>
      <c r="C255" s="127" t="s">
        <v>238</v>
      </c>
      <c r="D255" s="127"/>
      <c r="E255" s="551" t="s">
        <v>234</v>
      </c>
      <c r="F255" s="551"/>
      <c r="G255" s="3">
        <f>SUM(G256+G257)</f>
        <v>252370</v>
      </c>
      <c r="H255" s="3">
        <f>SUM(H256+H257)</f>
        <v>267910</v>
      </c>
      <c r="I255" s="53">
        <f>SUM(H255/G255)*100</f>
        <v>106.15762570828547</v>
      </c>
    </row>
    <row r="256" spans="1:9" ht="15">
      <c r="A256" s="132" t="s">
        <v>224</v>
      </c>
      <c r="B256" s="129" t="s">
        <v>230</v>
      </c>
      <c r="C256" s="129" t="s">
        <v>238</v>
      </c>
      <c r="D256" s="129" t="s">
        <v>293</v>
      </c>
      <c r="E256" s="482" t="s">
        <v>252</v>
      </c>
      <c r="F256" s="482"/>
      <c r="G256" s="110">
        <v>206000</v>
      </c>
      <c r="H256" s="110">
        <v>205060</v>
      </c>
      <c r="I256" s="52">
        <f>SUM(H256/G256*100)</f>
        <v>99.54368932038835</v>
      </c>
    </row>
    <row r="257" spans="1:9" ht="15.75" thickBot="1">
      <c r="A257" s="136" t="s">
        <v>224</v>
      </c>
      <c r="B257" s="137" t="s">
        <v>230</v>
      </c>
      <c r="C257" s="137" t="s">
        <v>238</v>
      </c>
      <c r="D257" s="137" t="s">
        <v>293</v>
      </c>
      <c r="E257" s="539" t="s">
        <v>253</v>
      </c>
      <c r="F257" s="539"/>
      <c r="G257" s="55">
        <v>46370</v>
      </c>
      <c r="H257" s="55">
        <v>62850</v>
      </c>
      <c r="I257" s="108">
        <f>SUM(H257/G257*100)</f>
        <v>135.54021996980808</v>
      </c>
    </row>
    <row r="258" spans="1:9" ht="15.75" thickBot="1">
      <c r="A258" s="140" t="s">
        <v>224</v>
      </c>
      <c r="B258" s="141" t="s">
        <v>230</v>
      </c>
      <c r="C258" s="141" t="s">
        <v>238</v>
      </c>
      <c r="D258" s="141" t="s">
        <v>293</v>
      </c>
      <c r="E258" s="540" t="s">
        <v>381</v>
      </c>
      <c r="F258" s="540"/>
      <c r="G258" s="122">
        <v>21760</v>
      </c>
      <c r="H258" s="122">
        <v>21420</v>
      </c>
      <c r="I258" s="54">
        <f>SUM(H258/G258)*100</f>
        <v>98.4375</v>
      </c>
    </row>
    <row r="259" spans="1:9" ht="15.75" thickBot="1">
      <c r="A259" s="131"/>
      <c r="B259" s="131"/>
      <c r="C259" s="131"/>
      <c r="D259" s="131"/>
      <c r="I259" s="44"/>
    </row>
    <row r="260" spans="1:9" ht="15">
      <c r="A260" s="130" t="s">
        <v>224</v>
      </c>
      <c r="B260" s="127" t="s">
        <v>230</v>
      </c>
      <c r="C260" s="127" t="s">
        <v>238</v>
      </c>
      <c r="D260" s="127"/>
      <c r="E260" s="551" t="s">
        <v>240</v>
      </c>
      <c r="F260" s="551"/>
      <c r="G260" s="3">
        <f>SUM(G261:G261)</f>
        <v>15000</v>
      </c>
      <c r="H260" s="3">
        <f>SUM(H261:H261)</f>
        <v>15000</v>
      </c>
      <c r="I260" s="53">
        <f>SUM(H260/G260)*100</f>
        <v>100</v>
      </c>
    </row>
    <row r="261" spans="1:9" ht="15.75" thickBot="1">
      <c r="A261" s="138" t="s">
        <v>224</v>
      </c>
      <c r="B261" s="139" t="s">
        <v>230</v>
      </c>
      <c r="C261" s="139" t="s">
        <v>238</v>
      </c>
      <c r="D261" s="139" t="s">
        <v>293</v>
      </c>
      <c r="E261" s="484" t="s">
        <v>245</v>
      </c>
      <c r="F261" s="484"/>
      <c r="G261" s="111">
        <v>15000</v>
      </c>
      <c r="H261" s="111">
        <v>15000</v>
      </c>
      <c r="I261" s="297">
        <f>SUM(H261/G261)*100</f>
        <v>100</v>
      </c>
    </row>
    <row r="262" spans="1:9" ht="15.75" thickBot="1">
      <c r="A262" s="144"/>
      <c r="B262" s="144"/>
      <c r="C262" s="144"/>
      <c r="D262" s="144"/>
      <c r="E262" s="145"/>
      <c r="F262" s="145"/>
      <c r="G262" s="146"/>
      <c r="H262" s="146"/>
      <c r="I262" s="151"/>
    </row>
    <row r="263" spans="1:9" ht="15.75" thickBot="1">
      <c r="A263" s="153" t="s">
        <v>224</v>
      </c>
      <c r="B263" s="154" t="s">
        <v>230</v>
      </c>
      <c r="C263" s="154" t="s">
        <v>238</v>
      </c>
      <c r="D263" s="154"/>
      <c r="E263" s="566" t="s">
        <v>235</v>
      </c>
      <c r="F263" s="566"/>
      <c r="G263" s="304">
        <f>SUM(G264)</f>
        <v>50000</v>
      </c>
      <c r="H263" s="304">
        <f>SUM(H264)</f>
        <v>15000</v>
      </c>
      <c r="I263" s="156">
        <f>SUM(H263/G263)*100</f>
        <v>30</v>
      </c>
    </row>
    <row r="264" spans="1:9" ht="15.75" thickBot="1">
      <c r="A264" s="301" t="s">
        <v>224</v>
      </c>
      <c r="B264" s="302" t="s">
        <v>230</v>
      </c>
      <c r="C264" s="302" t="s">
        <v>238</v>
      </c>
      <c r="D264" s="302" t="s">
        <v>295</v>
      </c>
      <c r="E264" s="567" t="s">
        <v>251</v>
      </c>
      <c r="F264" s="567"/>
      <c r="G264" s="303">
        <v>50000</v>
      </c>
      <c r="H264" s="303">
        <v>15000</v>
      </c>
      <c r="I264" s="305">
        <f>SUM(H264/G264)*100</f>
        <v>30</v>
      </c>
    </row>
    <row r="265" spans="1:9" ht="15.75" thickBot="1">
      <c r="A265" s="144"/>
      <c r="B265" s="144"/>
      <c r="C265" s="144"/>
      <c r="D265" s="144"/>
      <c r="E265" s="145"/>
      <c r="F265" s="145"/>
      <c r="G265" s="146"/>
      <c r="H265" s="146"/>
      <c r="I265" s="147"/>
    </row>
    <row r="266" spans="1:9" ht="15">
      <c r="A266" s="130"/>
      <c r="B266" s="127"/>
      <c r="C266" s="127"/>
      <c r="D266" s="127"/>
      <c r="E266" s="551" t="s">
        <v>377</v>
      </c>
      <c r="F266" s="551"/>
      <c r="G266" s="3">
        <v>14</v>
      </c>
      <c r="H266" s="3">
        <v>14</v>
      </c>
      <c r="I266" s="53">
        <v>100</v>
      </c>
    </row>
    <row r="267" spans="1:9" ht="15.75" thickBot="1">
      <c r="A267" s="134"/>
      <c r="B267" s="135"/>
      <c r="C267" s="135"/>
      <c r="D267" s="135"/>
      <c r="E267" s="556" t="s">
        <v>288</v>
      </c>
      <c r="F267" s="556"/>
      <c r="G267" s="133">
        <f>SUM(G263+G260+G258+G255)</f>
        <v>339130</v>
      </c>
      <c r="H267" s="133">
        <f>SUM(H263+H260+H258+H255)</f>
        <v>319330</v>
      </c>
      <c r="I267" s="272">
        <f>SUM(H267/G267)*100</f>
        <v>94.16153097632176</v>
      </c>
    </row>
    <row r="277" ht="15.75" thickBot="1"/>
    <row r="278" spans="1:9" ht="15">
      <c r="A278" s="559" t="s">
        <v>449</v>
      </c>
      <c r="B278" s="560"/>
      <c r="C278" s="560"/>
      <c r="D278" s="560"/>
      <c r="E278" s="560"/>
      <c r="F278" s="560"/>
      <c r="G278" s="560"/>
      <c r="H278" s="560"/>
      <c r="I278" s="561"/>
    </row>
    <row r="279" spans="1:9" ht="69.75">
      <c r="A279" s="189" t="s">
        <v>17</v>
      </c>
      <c r="B279" s="116" t="s">
        <v>18</v>
      </c>
      <c r="C279" s="116" t="s">
        <v>232</v>
      </c>
      <c r="D279" s="115" t="s">
        <v>233</v>
      </c>
      <c r="E279" s="113" t="s">
        <v>14</v>
      </c>
      <c r="F279" s="114" t="s">
        <v>15</v>
      </c>
      <c r="G279" s="115" t="s">
        <v>403</v>
      </c>
      <c r="H279" s="115" t="s">
        <v>424</v>
      </c>
      <c r="I279" s="112" t="s">
        <v>16</v>
      </c>
    </row>
    <row r="280" spans="1:9" ht="15.75" thickBot="1">
      <c r="A280" s="547">
        <v>0</v>
      </c>
      <c r="B280" s="548"/>
      <c r="C280" s="549"/>
      <c r="D280" s="117">
        <v>1</v>
      </c>
      <c r="E280" s="117">
        <v>2</v>
      </c>
      <c r="F280" s="117">
        <v>3</v>
      </c>
      <c r="G280" s="117">
        <v>4</v>
      </c>
      <c r="H280" s="117">
        <v>5</v>
      </c>
      <c r="I280" s="118" t="s">
        <v>363</v>
      </c>
    </row>
    <row r="281" ht="15.75" thickBot="1"/>
    <row r="282" spans="1:9" ht="15.75" thickBot="1">
      <c r="A282" s="109"/>
      <c r="B282" s="119"/>
      <c r="C282" s="119"/>
      <c r="D282" s="120" t="s">
        <v>438</v>
      </c>
      <c r="E282" s="550" t="s">
        <v>407</v>
      </c>
      <c r="F282" s="550"/>
      <c r="G282" s="119"/>
      <c r="H282" s="119"/>
      <c r="I282" s="121"/>
    </row>
    <row r="283" spans="1:9" ht="15.75" thickBot="1">
      <c r="A283" s="109"/>
      <c r="B283" s="119"/>
      <c r="C283" s="119"/>
      <c r="D283" s="119"/>
      <c r="E283" s="119"/>
      <c r="F283" s="119"/>
      <c r="G283" s="119"/>
      <c r="H283" s="119"/>
      <c r="I283" s="121"/>
    </row>
    <row r="284" ht="15.75" thickBot="1"/>
    <row r="285" spans="1:9" ht="15">
      <c r="A285" s="130" t="s">
        <v>224</v>
      </c>
      <c r="B285" s="127" t="s">
        <v>439</v>
      </c>
      <c r="C285" s="127" t="s">
        <v>238</v>
      </c>
      <c r="D285" s="127"/>
      <c r="E285" s="551" t="s">
        <v>234</v>
      </c>
      <c r="F285" s="551"/>
      <c r="G285" s="3">
        <f>SUM(G286+G287)</f>
        <v>16750</v>
      </c>
      <c r="H285" s="3">
        <f>SUM(H286+H287)</f>
        <v>34000</v>
      </c>
      <c r="I285" s="53">
        <f>SUM(H285/G285)*100</f>
        <v>202.98507462686567</v>
      </c>
    </row>
    <row r="286" spans="1:9" ht="15">
      <c r="A286" s="132" t="s">
        <v>224</v>
      </c>
      <c r="B286" s="129" t="s">
        <v>439</v>
      </c>
      <c r="C286" s="129" t="s">
        <v>238</v>
      </c>
      <c r="D286" s="129" t="s">
        <v>293</v>
      </c>
      <c r="E286" s="482" t="s">
        <v>252</v>
      </c>
      <c r="F286" s="482"/>
      <c r="G286" s="110">
        <v>16750</v>
      </c>
      <c r="H286" s="278">
        <v>34000</v>
      </c>
      <c r="I286" s="296">
        <f aca="true" t="shared" si="0" ref="I286:I302">SUM(H286/G286)*100</f>
        <v>202.98507462686567</v>
      </c>
    </row>
    <row r="287" spans="1:9" ht="15">
      <c r="A287" s="132" t="s">
        <v>224</v>
      </c>
      <c r="B287" s="129" t="s">
        <v>439</v>
      </c>
      <c r="C287" s="129" t="s">
        <v>238</v>
      </c>
      <c r="D287" s="129" t="s">
        <v>293</v>
      </c>
      <c r="E287" s="482" t="s">
        <v>253</v>
      </c>
      <c r="F287" s="482"/>
      <c r="G287" s="110">
        <v>0</v>
      </c>
      <c r="H287" s="278">
        <v>0</v>
      </c>
      <c r="I287" s="296">
        <v>0</v>
      </c>
    </row>
    <row r="288" spans="1:9" ht="15.75" thickBot="1">
      <c r="A288" s="298" t="s">
        <v>224</v>
      </c>
      <c r="B288" s="299" t="s">
        <v>439</v>
      </c>
      <c r="C288" s="299" t="s">
        <v>238</v>
      </c>
      <c r="D288" s="299" t="s">
        <v>293</v>
      </c>
      <c r="E288" s="569" t="s">
        <v>379</v>
      </c>
      <c r="F288" s="569"/>
      <c r="G288" s="300">
        <v>1700</v>
      </c>
      <c r="H288" s="300">
        <v>3500</v>
      </c>
      <c r="I288" s="295">
        <f t="shared" si="0"/>
        <v>205.88235294117646</v>
      </c>
    </row>
    <row r="289" spans="1:9" s="8" customFormat="1" ht="15.75" thickBot="1">
      <c r="A289" s="148"/>
      <c r="B289" s="148"/>
      <c r="C289" s="148"/>
      <c r="D289" s="148"/>
      <c r="E289" s="292"/>
      <c r="F289" s="292"/>
      <c r="G289" s="293"/>
      <c r="H289" s="293"/>
      <c r="I289" s="151"/>
    </row>
    <row r="290" spans="1:9" ht="15">
      <c r="A290" s="130" t="s">
        <v>224</v>
      </c>
      <c r="B290" s="127" t="s">
        <v>439</v>
      </c>
      <c r="C290" s="127" t="s">
        <v>238</v>
      </c>
      <c r="D290" s="127"/>
      <c r="E290" s="551" t="s">
        <v>240</v>
      </c>
      <c r="F290" s="551"/>
      <c r="G290" s="3">
        <f>SUM(G291:G295)</f>
        <v>42250</v>
      </c>
      <c r="H290" s="3">
        <f>SUM(H291:H295)</f>
        <v>32180</v>
      </c>
      <c r="I290" s="53">
        <f t="shared" si="0"/>
        <v>76.16568047337277</v>
      </c>
    </row>
    <row r="291" spans="1:9" ht="15">
      <c r="A291" s="132" t="s">
        <v>224</v>
      </c>
      <c r="B291" s="129" t="s">
        <v>439</v>
      </c>
      <c r="C291" s="129" t="s">
        <v>238</v>
      </c>
      <c r="D291" s="129" t="s">
        <v>293</v>
      </c>
      <c r="E291" s="482" t="s">
        <v>242</v>
      </c>
      <c r="F291" s="482"/>
      <c r="G291" s="110">
        <v>3200</v>
      </c>
      <c r="H291" s="110">
        <v>3650</v>
      </c>
      <c r="I291" s="296">
        <f t="shared" si="0"/>
        <v>114.0625</v>
      </c>
    </row>
    <row r="292" spans="1:9" ht="15">
      <c r="A292" s="132" t="s">
        <v>224</v>
      </c>
      <c r="B292" s="129" t="s">
        <v>439</v>
      </c>
      <c r="C292" s="129" t="s">
        <v>238</v>
      </c>
      <c r="D292" s="129" t="s">
        <v>296</v>
      </c>
      <c r="E292" s="482" t="s">
        <v>243</v>
      </c>
      <c r="F292" s="482"/>
      <c r="G292" s="110">
        <v>2150</v>
      </c>
      <c r="H292" s="110">
        <v>4300</v>
      </c>
      <c r="I292" s="296">
        <f t="shared" si="0"/>
        <v>200</v>
      </c>
    </row>
    <row r="293" spans="1:9" ht="15">
      <c r="A293" s="132" t="s">
        <v>224</v>
      </c>
      <c r="B293" s="129" t="s">
        <v>439</v>
      </c>
      <c r="C293" s="129" t="s">
        <v>238</v>
      </c>
      <c r="D293" s="129" t="s">
        <v>297</v>
      </c>
      <c r="E293" s="482" t="s">
        <v>244</v>
      </c>
      <c r="F293" s="482"/>
      <c r="G293" s="110">
        <v>2150</v>
      </c>
      <c r="H293" s="110">
        <v>4300</v>
      </c>
      <c r="I293" s="296">
        <f t="shared" si="0"/>
        <v>200</v>
      </c>
    </row>
    <row r="294" spans="1:9" ht="15">
      <c r="A294" s="132" t="s">
        <v>224</v>
      </c>
      <c r="B294" s="129" t="s">
        <v>439</v>
      </c>
      <c r="C294" s="129" t="s">
        <v>238</v>
      </c>
      <c r="D294" s="129" t="s">
        <v>293</v>
      </c>
      <c r="E294" s="482" t="s">
        <v>245</v>
      </c>
      <c r="F294" s="482"/>
      <c r="G294" s="110">
        <v>17550</v>
      </c>
      <c r="H294" s="110">
        <v>11700</v>
      </c>
      <c r="I294" s="296">
        <f t="shared" si="0"/>
        <v>66.66666666666666</v>
      </c>
    </row>
    <row r="295" spans="1:9" ht="15.75" thickBot="1">
      <c r="A295" s="138" t="s">
        <v>224</v>
      </c>
      <c r="B295" s="139" t="s">
        <v>439</v>
      </c>
      <c r="C295" s="139" t="s">
        <v>238</v>
      </c>
      <c r="D295" s="139" t="s">
        <v>293</v>
      </c>
      <c r="E295" s="484" t="s">
        <v>378</v>
      </c>
      <c r="F295" s="484"/>
      <c r="G295" s="111">
        <v>17200</v>
      </c>
      <c r="H295" s="111">
        <v>8230</v>
      </c>
      <c r="I295" s="297">
        <f t="shared" si="0"/>
        <v>47.848837209302324</v>
      </c>
    </row>
    <row r="296" spans="1:9" ht="15.75" thickBot="1">
      <c r="A296" s="144"/>
      <c r="B296" s="144"/>
      <c r="C296" s="144"/>
      <c r="D296" s="144"/>
      <c r="E296" s="145"/>
      <c r="F296" s="145"/>
      <c r="G296" s="146"/>
      <c r="H296" s="146"/>
      <c r="I296" s="151"/>
    </row>
    <row r="297" spans="1:9" ht="15">
      <c r="A297" s="130" t="s">
        <v>224</v>
      </c>
      <c r="B297" s="127" t="s">
        <v>439</v>
      </c>
      <c r="C297" s="127" t="s">
        <v>238</v>
      </c>
      <c r="D297" s="127"/>
      <c r="E297" s="557" t="s">
        <v>235</v>
      </c>
      <c r="F297" s="557"/>
      <c r="G297" s="3">
        <f>SUM(G298+G299)</f>
        <v>71250</v>
      </c>
      <c r="H297" s="3">
        <f>SUM(H298+H299)</f>
        <v>155000</v>
      </c>
      <c r="I297" s="53">
        <f t="shared" si="0"/>
        <v>217.54385964912282</v>
      </c>
    </row>
    <row r="298" spans="1:9" ht="15">
      <c r="A298" s="132" t="s">
        <v>224</v>
      </c>
      <c r="B298" s="129" t="s">
        <v>439</v>
      </c>
      <c r="C298" s="129" t="s">
        <v>238</v>
      </c>
      <c r="D298" s="129" t="s">
        <v>295</v>
      </c>
      <c r="E298" s="482" t="s">
        <v>408</v>
      </c>
      <c r="F298" s="482"/>
      <c r="G298" s="110">
        <v>3000</v>
      </c>
      <c r="H298" s="110">
        <v>0</v>
      </c>
      <c r="I298" s="296">
        <f t="shared" si="0"/>
        <v>0</v>
      </c>
    </row>
    <row r="299" spans="1:9" ht="15.75" thickBot="1">
      <c r="A299" s="138" t="s">
        <v>224</v>
      </c>
      <c r="B299" s="139" t="s">
        <v>439</v>
      </c>
      <c r="C299" s="139" t="s">
        <v>238</v>
      </c>
      <c r="D299" s="139" t="s">
        <v>309</v>
      </c>
      <c r="E299" s="484" t="s">
        <v>270</v>
      </c>
      <c r="F299" s="484"/>
      <c r="G299" s="111">
        <v>68250</v>
      </c>
      <c r="H299" s="111">
        <v>155000</v>
      </c>
      <c r="I299" s="297">
        <f t="shared" si="0"/>
        <v>227.1062271062271</v>
      </c>
    </row>
    <row r="300" spans="1:9" ht="15.75" thickBot="1">
      <c r="A300" s="294"/>
      <c r="B300" s="294"/>
      <c r="C300" s="294"/>
      <c r="D300" s="294"/>
      <c r="E300" s="294"/>
      <c r="F300" s="294"/>
      <c r="G300" s="294"/>
      <c r="H300" s="294"/>
      <c r="I300" s="151"/>
    </row>
    <row r="301" spans="1:9" ht="15">
      <c r="A301" s="130"/>
      <c r="B301" s="127"/>
      <c r="C301" s="127"/>
      <c r="D301" s="127"/>
      <c r="E301" s="551" t="s">
        <v>377</v>
      </c>
      <c r="F301" s="551"/>
      <c r="G301" s="3">
        <v>1</v>
      </c>
      <c r="H301" s="3">
        <v>1</v>
      </c>
      <c r="I301" s="53">
        <f t="shared" si="0"/>
        <v>100</v>
      </c>
    </row>
    <row r="302" spans="1:9" ht="15.75" thickBot="1">
      <c r="A302" s="134"/>
      <c r="B302" s="135"/>
      <c r="C302" s="135"/>
      <c r="D302" s="135"/>
      <c r="E302" s="556" t="s">
        <v>292</v>
      </c>
      <c r="F302" s="556"/>
      <c r="G302" s="133">
        <f>SUM(G285+G288+G290+G297)</f>
        <v>131950</v>
      </c>
      <c r="H302" s="133">
        <f>SUM(H285+H288+H290+H297)</f>
        <v>224680</v>
      </c>
      <c r="I302" s="295">
        <f t="shared" si="0"/>
        <v>170.27661993179234</v>
      </c>
    </row>
    <row r="309" ht="15.75" thickBot="1"/>
    <row r="310" spans="1:9" ht="15">
      <c r="A310" s="559" t="s">
        <v>448</v>
      </c>
      <c r="B310" s="560"/>
      <c r="C310" s="560"/>
      <c r="D310" s="560"/>
      <c r="E310" s="560"/>
      <c r="F310" s="560"/>
      <c r="G310" s="560"/>
      <c r="H310" s="560"/>
      <c r="I310" s="561"/>
    </row>
    <row r="311" spans="1:9" ht="69.75">
      <c r="A311" s="189" t="s">
        <v>17</v>
      </c>
      <c r="B311" s="116" t="s">
        <v>18</v>
      </c>
      <c r="C311" s="116" t="s">
        <v>232</v>
      </c>
      <c r="D311" s="115" t="s">
        <v>233</v>
      </c>
      <c r="E311" s="113" t="s">
        <v>14</v>
      </c>
      <c r="F311" s="114" t="s">
        <v>15</v>
      </c>
      <c r="G311" s="115" t="s">
        <v>403</v>
      </c>
      <c r="H311" s="115" t="s">
        <v>424</v>
      </c>
      <c r="I311" s="112" t="s">
        <v>16</v>
      </c>
    </row>
    <row r="312" spans="1:9" ht="15" customHeight="1" thickBot="1">
      <c r="A312" s="547">
        <v>0</v>
      </c>
      <c r="B312" s="548"/>
      <c r="C312" s="549"/>
      <c r="D312" s="117">
        <v>1</v>
      </c>
      <c r="E312" s="117">
        <v>2</v>
      </c>
      <c r="F312" s="117">
        <v>3</v>
      </c>
      <c r="G312" s="117">
        <v>4</v>
      </c>
      <c r="H312" s="117">
        <v>5</v>
      </c>
      <c r="I312" s="118" t="s">
        <v>363</v>
      </c>
    </row>
    <row r="313" ht="15.75" thickBot="1"/>
    <row r="314" spans="1:9" ht="15.75" thickBot="1">
      <c r="A314" s="109"/>
      <c r="B314" s="119"/>
      <c r="C314" s="119"/>
      <c r="D314" s="120" t="s">
        <v>290</v>
      </c>
      <c r="E314" s="550" t="s">
        <v>291</v>
      </c>
      <c r="F314" s="550"/>
      <c r="G314" s="119"/>
      <c r="H314" s="119"/>
      <c r="I314" s="121"/>
    </row>
    <row r="315" spans="1:9" ht="15.75" thickBot="1">
      <c r="A315" s="109"/>
      <c r="B315" s="119"/>
      <c r="C315" s="119"/>
      <c r="D315" s="119"/>
      <c r="E315" s="119"/>
      <c r="F315" s="119"/>
      <c r="G315" s="119"/>
      <c r="H315" s="119"/>
      <c r="I315" s="121"/>
    </row>
    <row r="316" ht="15.75" thickBot="1"/>
    <row r="317" spans="1:9" ht="15">
      <c r="A317" s="130" t="s">
        <v>224</v>
      </c>
      <c r="B317" s="127" t="s">
        <v>231</v>
      </c>
      <c r="C317" s="127" t="s">
        <v>238</v>
      </c>
      <c r="D317" s="127"/>
      <c r="E317" s="551" t="s">
        <v>234</v>
      </c>
      <c r="F317" s="551"/>
      <c r="G317" s="3">
        <f>SUM(G318+G319)</f>
        <v>0</v>
      </c>
      <c r="H317" s="3">
        <f>SUM(H318+H319)</f>
        <v>0</v>
      </c>
      <c r="I317" s="53">
        <v>0</v>
      </c>
    </row>
    <row r="318" spans="1:9" ht="15">
      <c r="A318" s="132" t="s">
        <v>224</v>
      </c>
      <c r="B318" s="129" t="s">
        <v>231</v>
      </c>
      <c r="C318" s="129" t="s">
        <v>238</v>
      </c>
      <c r="D318" s="129" t="s">
        <v>293</v>
      </c>
      <c r="E318" s="482" t="s">
        <v>252</v>
      </c>
      <c r="F318" s="482"/>
      <c r="G318" s="110">
        <v>0</v>
      </c>
      <c r="H318" s="110">
        <v>0</v>
      </c>
      <c r="I318" s="52">
        <v>0</v>
      </c>
    </row>
    <row r="319" spans="1:9" ht="15.75" thickBot="1">
      <c r="A319" s="136" t="s">
        <v>224</v>
      </c>
      <c r="B319" s="137" t="s">
        <v>231</v>
      </c>
      <c r="C319" s="137" t="s">
        <v>238</v>
      </c>
      <c r="D319" s="137" t="s">
        <v>293</v>
      </c>
      <c r="E319" s="539" t="s">
        <v>253</v>
      </c>
      <c r="F319" s="539"/>
      <c r="G319" s="55">
        <v>0</v>
      </c>
      <c r="H319" s="55">
        <v>0</v>
      </c>
      <c r="I319" s="108">
        <v>0</v>
      </c>
    </row>
    <row r="320" spans="1:9" ht="15.75" thickBot="1">
      <c r="A320" s="140" t="s">
        <v>224</v>
      </c>
      <c r="B320" s="141" t="s">
        <v>231</v>
      </c>
      <c r="C320" s="141" t="s">
        <v>238</v>
      </c>
      <c r="D320" s="141" t="s">
        <v>293</v>
      </c>
      <c r="E320" s="540" t="s">
        <v>379</v>
      </c>
      <c r="F320" s="540"/>
      <c r="G320" s="122">
        <v>0</v>
      </c>
      <c r="H320" s="122">
        <v>0</v>
      </c>
      <c r="I320" s="54">
        <v>0</v>
      </c>
    </row>
    <row r="321" ht="15.75" thickBot="1"/>
    <row r="322" spans="1:9" ht="15">
      <c r="A322" s="130" t="s">
        <v>224</v>
      </c>
      <c r="B322" s="127" t="s">
        <v>231</v>
      </c>
      <c r="C322" s="127" t="s">
        <v>238</v>
      </c>
      <c r="D322" s="127"/>
      <c r="E322" s="541" t="s">
        <v>319</v>
      </c>
      <c r="F322" s="542"/>
      <c r="G322" s="3">
        <f>SUM(G323+G324)</f>
        <v>84000</v>
      </c>
      <c r="H322" s="3">
        <f>SUM(H323+H324)</f>
        <v>0</v>
      </c>
      <c r="I322" s="53">
        <v>0</v>
      </c>
    </row>
    <row r="323" spans="1:9" ht="15">
      <c r="A323" s="132" t="s">
        <v>224</v>
      </c>
      <c r="B323" s="129" t="s">
        <v>231</v>
      </c>
      <c r="C323" s="129" t="s">
        <v>238</v>
      </c>
      <c r="D323" s="129" t="s">
        <v>295</v>
      </c>
      <c r="E323" s="543" t="s">
        <v>320</v>
      </c>
      <c r="F323" s="544"/>
      <c r="G323" s="110">
        <v>3800</v>
      </c>
      <c r="H323" s="110">
        <v>0</v>
      </c>
      <c r="I323" s="52">
        <v>0</v>
      </c>
    </row>
    <row r="324" spans="1:9" ht="15.75" thickBot="1">
      <c r="A324" s="138" t="s">
        <v>224</v>
      </c>
      <c r="B324" s="139" t="s">
        <v>231</v>
      </c>
      <c r="C324" s="139" t="s">
        <v>238</v>
      </c>
      <c r="D324" s="139" t="s">
        <v>293</v>
      </c>
      <c r="E324" s="534" t="s">
        <v>400</v>
      </c>
      <c r="F324" s="535"/>
      <c r="G324" s="111">
        <v>80200</v>
      </c>
      <c r="H324" s="111">
        <v>0</v>
      </c>
      <c r="I324" s="107">
        <v>0</v>
      </c>
    </row>
    <row r="325" spans="1:9" ht="15">
      <c r="A325" s="130"/>
      <c r="B325" s="127"/>
      <c r="C325" s="127"/>
      <c r="D325" s="127"/>
      <c r="E325" s="545" t="s">
        <v>316</v>
      </c>
      <c r="F325" s="546"/>
      <c r="G325" s="3">
        <v>35</v>
      </c>
      <c r="H325" s="3">
        <v>0</v>
      </c>
      <c r="I325" s="53">
        <v>0</v>
      </c>
    </row>
    <row r="326" spans="1:9" ht="15.75" thickBot="1">
      <c r="A326" s="134"/>
      <c r="B326" s="135"/>
      <c r="C326" s="135"/>
      <c r="D326" s="135"/>
      <c r="E326" s="537" t="s">
        <v>292</v>
      </c>
      <c r="F326" s="538"/>
      <c r="G326" s="133">
        <f>SUM(G317+G320+G322)</f>
        <v>84000</v>
      </c>
      <c r="H326" s="133">
        <f>SUM(H322+H320+H317)</f>
        <v>0</v>
      </c>
      <c r="I326" s="272">
        <v>0</v>
      </c>
    </row>
    <row r="328" ht="15.75" thickBot="1"/>
    <row r="329" spans="1:9" ht="16.5" thickBot="1">
      <c r="A329" s="274"/>
      <c r="B329" s="275"/>
      <c r="C329" s="275"/>
      <c r="D329" s="275"/>
      <c r="E329" s="568" t="s">
        <v>447</v>
      </c>
      <c r="F329" s="568"/>
      <c r="G329" s="276">
        <f>SUM(G326+G302+G267+G240+G202+G176+G151+G115+G86+G54+G23)</f>
        <v>6513500</v>
      </c>
      <c r="H329" s="276">
        <f>SUM(H326+H302+H267+H240+H202+H176+H151+H115+H86+H54+H23)</f>
        <v>6800000</v>
      </c>
      <c r="I329" s="277">
        <f>SUM(H329/G329)*100</f>
        <v>104.39855684347891</v>
      </c>
    </row>
    <row r="331" ht="15">
      <c r="F331" s="190"/>
    </row>
    <row r="344" ht="4.5" customHeight="1"/>
    <row r="345" ht="15" customHeight="1"/>
    <row r="348" ht="5.25" customHeight="1"/>
  </sheetData>
  <sheetProtection/>
  <mergeCells count="176">
    <mergeCell ref="E299:F299"/>
    <mergeCell ref="E285:F285"/>
    <mergeCell ref="A310:I310"/>
    <mergeCell ref="A4:I4"/>
    <mergeCell ref="A32:I32"/>
    <mergeCell ref="A62:I62"/>
    <mergeCell ref="A92:I92"/>
    <mergeCell ref="A123:I123"/>
    <mergeCell ref="A280:C280"/>
    <mergeCell ref="E297:F297"/>
    <mergeCell ref="E298:F298"/>
    <mergeCell ref="E291:F291"/>
    <mergeCell ref="E329:F329"/>
    <mergeCell ref="E266:F266"/>
    <mergeCell ref="E267:F267"/>
    <mergeCell ref="E286:F286"/>
    <mergeCell ref="E287:F287"/>
    <mergeCell ref="E288:F288"/>
    <mergeCell ref="E324:F324"/>
    <mergeCell ref="E293:F293"/>
    <mergeCell ref="E282:F282"/>
    <mergeCell ref="A278:I278"/>
    <mergeCell ref="A312:C312"/>
    <mergeCell ref="E314:F314"/>
    <mergeCell ref="E317:F317"/>
    <mergeCell ref="E302:F302"/>
    <mergeCell ref="E290:F290"/>
    <mergeCell ref="E292:F292"/>
    <mergeCell ref="E294:F294"/>
    <mergeCell ref="E301:F301"/>
    <mergeCell ref="E295:F295"/>
    <mergeCell ref="E263:F263"/>
    <mergeCell ref="E264:F264"/>
    <mergeCell ref="E258:F258"/>
    <mergeCell ref="E260:F260"/>
    <mergeCell ref="E261:F261"/>
    <mergeCell ref="E257:F257"/>
    <mergeCell ref="E237:F237"/>
    <mergeCell ref="E239:F239"/>
    <mergeCell ref="E240:F240"/>
    <mergeCell ref="A248:I248"/>
    <mergeCell ref="A250:C250"/>
    <mergeCell ref="E252:F252"/>
    <mergeCell ref="E255:F255"/>
    <mergeCell ref="E256:F256"/>
    <mergeCell ref="E234:F234"/>
    <mergeCell ref="E230:F230"/>
    <mergeCell ref="E236:F236"/>
    <mergeCell ref="E225:F225"/>
    <mergeCell ref="E226:F226"/>
    <mergeCell ref="E227:F227"/>
    <mergeCell ref="E229:F229"/>
    <mergeCell ref="E198:F198"/>
    <mergeCell ref="E220:F220"/>
    <mergeCell ref="E222:F222"/>
    <mergeCell ref="E233:F233"/>
    <mergeCell ref="E224:F224"/>
    <mergeCell ref="E201:F201"/>
    <mergeCell ref="E202:F202"/>
    <mergeCell ref="E199:F199"/>
    <mergeCell ref="A218:C218"/>
    <mergeCell ref="A216:I216"/>
    <mergeCell ref="E195:F195"/>
    <mergeCell ref="E196:F196"/>
    <mergeCell ref="E190:F190"/>
    <mergeCell ref="E193:F193"/>
    <mergeCell ref="E194:F194"/>
    <mergeCell ref="E169:F169"/>
    <mergeCell ref="E170:F170"/>
    <mergeCell ref="A188:C188"/>
    <mergeCell ref="E175:F175"/>
    <mergeCell ref="E176:F176"/>
    <mergeCell ref="E171:F171"/>
    <mergeCell ref="E173:F173"/>
    <mergeCell ref="A186:I186"/>
    <mergeCell ref="E150:F150"/>
    <mergeCell ref="E151:F151"/>
    <mergeCell ref="A154:I154"/>
    <mergeCell ref="E168:F168"/>
    <mergeCell ref="E160:F160"/>
    <mergeCell ref="E161:F161"/>
    <mergeCell ref="E162:F162"/>
    <mergeCell ref="E163:F163"/>
    <mergeCell ref="E165:F165"/>
    <mergeCell ref="A156:C156"/>
    <mergeCell ref="E166:F166"/>
    <mergeCell ref="E158:F158"/>
    <mergeCell ref="E167:F167"/>
    <mergeCell ref="E148:F148"/>
    <mergeCell ref="E138:F138"/>
    <mergeCell ref="E140:F140"/>
    <mergeCell ref="E141:F141"/>
    <mergeCell ref="E143:F143"/>
    <mergeCell ref="E130:F130"/>
    <mergeCell ref="E131:F131"/>
    <mergeCell ref="E146:F146"/>
    <mergeCell ref="E147:F147"/>
    <mergeCell ref="E145:F145"/>
    <mergeCell ref="E144:F144"/>
    <mergeCell ref="E139:F139"/>
    <mergeCell ref="E108:F108"/>
    <mergeCell ref="E110:F110"/>
    <mergeCell ref="E135:F135"/>
    <mergeCell ref="E136:F136"/>
    <mergeCell ref="E111:F111"/>
    <mergeCell ref="E112:F112"/>
    <mergeCell ref="E132:F132"/>
    <mergeCell ref="E134:F134"/>
    <mergeCell ref="E114:F114"/>
    <mergeCell ref="E115:F115"/>
    <mergeCell ref="A94:C94"/>
    <mergeCell ref="E96:F96"/>
    <mergeCell ref="E98:F98"/>
    <mergeCell ref="E99:F99"/>
    <mergeCell ref="E100:F100"/>
    <mergeCell ref="E106:F106"/>
    <mergeCell ref="E107:F107"/>
    <mergeCell ref="E101:F101"/>
    <mergeCell ref="E71:F71"/>
    <mergeCell ref="A64:C64"/>
    <mergeCell ref="E66:F66"/>
    <mergeCell ref="E82:F82"/>
    <mergeCell ref="E72:F72"/>
    <mergeCell ref="E74:F74"/>
    <mergeCell ref="E75:F75"/>
    <mergeCell ref="E77:F77"/>
    <mergeCell ref="E79:F79"/>
    <mergeCell ref="E76:F76"/>
    <mergeCell ref="E103:F103"/>
    <mergeCell ref="E104:F104"/>
    <mergeCell ref="E105:F105"/>
    <mergeCell ref="E81:F81"/>
    <mergeCell ref="E83:F83"/>
    <mergeCell ref="E44:F44"/>
    <mergeCell ref="E47:F47"/>
    <mergeCell ref="E69:F69"/>
    <mergeCell ref="E70:F70"/>
    <mergeCell ref="E51:F51"/>
    <mergeCell ref="E53:F53"/>
    <mergeCell ref="E46:F46"/>
    <mergeCell ref="E48:F48"/>
    <mergeCell ref="E50:F50"/>
    <mergeCell ref="A34:C34"/>
    <mergeCell ref="A125:C125"/>
    <mergeCell ref="E127:F127"/>
    <mergeCell ref="E129:F129"/>
    <mergeCell ref="E54:F54"/>
    <mergeCell ref="E42:F42"/>
    <mergeCell ref="E43:F43"/>
    <mergeCell ref="E85:F85"/>
    <mergeCell ref="E86:F86"/>
    <mergeCell ref="E36:F36"/>
    <mergeCell ref="E19:F19"/>
    <mergeCell ref="E20:F20"/>
    <mergeCell ref="E41:F41"/>
    <mergeCell ref="E22:F22"/>
    <mergeCell ref="E23:F23"/>
    <mergeCell ref="E39:F39"/>
    <mergeCell ref="E13:F13"/>
    <mergeCell ref="E14:F14"/>
    <mergeCell ref="E16:F16"/>
    <mergeCell ref="E17:F17"/>
    <mergeCell ref="A6:C6"/>
    <mergeCell ref="E8:F8"/>
    <mergeCell ref="E11:F11"/>
    <mergeCell ref="E12:F12"/>
    <mergeCell ref="J230:M232"/>
    <mergeCell ref="E231:F231"/>
    <mergeCell ref="A1:E1"/>
    <mergeCell ref="E326:F326"/>
    <mergeCell ref="E318:F318"/>
    <mergeCell ref="E319:F319"/>
    <mergeCell ref="E320:F320"/>
    <mergeCell ref="E322:F322"/>
    <mergeCell ref="E323:F323"/>
    <mergeCell ref="E325:F325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5"/>
  <sheetViews>
    <sheetView zoomScalePageLayoutView="0" workbookViewId="0" topLeftCell="A363">
      <selection activeCell="C363" sqref="C363"/>
    </sheetView>
  </sheetViews>
  <sheetFormatPr defaultColWidth="9.140625" defaultRowHeight="15"/>
  <cols>
    <col min="1" max="1" width="6.7109375" style="0" customWidth="1"/>
    <col min="2" max="6" width="13.7109375" style="0" customWidth="1"/>
    <col min="7" max="7" width="19.28125" style="0" customWidth="1"/>
    <col min="8" max="8" width="7.57421875" style="0" customWidth="1"/>
    <col min="9" max="9" width="7.421875" style="0" customWidth="1"/>
    <col min="10" max="10" width="8.57421875" style="0" customWidth="1"/>
    <col min="11" max="11" width="5.28125" style="0" customWidth="1"/>
  </cols>
  <sheetData>
    <row r="1" spans="1:5" ht="17.25">
      <c r="A1" s="605" t="s">
        <v>94</v>
      </c>
      <c r="B1" s="605"/>
      <c r="C1" s="605"/>
      <c r="D1" s="605"/>
      <c r="E1" s="605"/>
    </row>
    <row r="21" spans="1:7" ht="15">
      <c r="A21" s="606" t="s">
        <v>425</v>
      </c>
      <c r="B21" s="607"/>
      <c r="C21" s="607"/>
      <c r="D21" s="607"/>
      <c r="E21" s="607"/>
      <c r="F21" s="607"/>
      <c r="G21" s="607"/>
    </row>
    <row r="22" spans="1:7" ht="22.5" customHeight="1">
      <c r="A22" s="607"/>
      <c r="B22" s="607"/>
      <c r="C22" s="607"/>
      <c r="D22" s="607"/>
      <c r="E22" s="607"/>
      <c r="F22" s="607"/>
      <c r="G22" s="607"/>
    </row>
    <row r="26" ht="15.75" customHeight="1"/>
    <row r="51" spans="1:7" s="8" customFormat="1" ht="21.75" customHeight="1">
      <c r="A51" s="91"/>
      <c r="B51" s="91"/>
      <c r="C51" s="91"/>
      <c r="D51" s="91"/>
      <c r="E51" s="91"/>
      <c r="F51" s="92"/>
      <c r="G51" s="92"/>
    </row>
    <row r="52" spans="1:7" s="8" customFormat="1" ht="12.75" customHeight="1">
      <c r="A52" s="91"/>
      <c r="B52" s="91"/>
      <c r="C52" s="91"/>
      <c r="D52" s="91"/>
      <c r="E52" s="91"/>
      <c r="F52" s="92"/>
      <c r="G52" s="92"/>
    </row>
    <row r="53" spans="1:7" ht="24.75" customHeight="1">
      <c r="A53" s="608" t="s">
        <v>95</v>
      </c>
      <c r="B53" s="608"/>
      <c r="C53" s="608"/>
      <c r="D53" s="608"/>
      <c r="E53" s="608"/>
      <c r="F53" s="608"/>
      <c r="G53" s="608"/>
    </row>
    <row r="54" spans="1:7" ht="6.75" customHeight="1" thickBot="1">
      <c r="A54" s="57"/>
      <c r="B54" s="57"/>
      <c r="C54" s="57"/>
      <c r="D54" s="57"/>
      <c r="E54" s="57"/>
      <c r="F54" s="57"/>
      <c r="G54" s="57"/>
    </row>
    <row r="55" spans="1:7" ht="27.75" customHeight="1">
      <c r="A55" s="609" t="s">
        <v>96</v>
      </c>
      <c r="B55" s="610"/>
      <c r="C55" s="610"/>
      <c r="D55" s="610"/>
      <c r="E55" s="610"/>
      <c r="F55" s="610"/>
      <c r="G55" s="611"/>
    </row>
    <row r="56" spans="1:7" ht="15">
      <c r="A56" s="66"/>
      <c r="B56" s="18"/>
      <c r="C56" s="18"/>
      <c r="D56" s="18"/>
      <c r="E56" s="18"/>
      <c r="F56" s="18"/>
      <c r="G56" s="67"/>
    </row>
    <row r="57" spans="1:7" ht="15">
      <c r="A57" s="590" t="s">
        <v>97</v>
      </c>
      <c r="B57" s="591"/>
      <c r="C57" s="591"/>
      <c r="D57" s="591"/>
      <c r="E57" s="591"/>
      <c r="F57" s="591"/>
      <c r="G57" s="592"/>
    </row>
    <row r="58" spans="1:7" ht="15">
      <c r="A58" s="66"/>
      <c r="B58" s="18"/>
      <c r="C58" s="18"/>
      <c r="D58" s="18"/>
      <c r="E58" s="18"/>
      <c r="F58" s="18"/>
      <c r="G58" s="67"/>
    </row>
    <row r="59" spans="1:7" ht="15">
      <c r="A59" s="68" t="s">
        <v>98</v>
      </c>
      <c r="B59" s="69"/>
      <c r="C59" s="69"/>
      <c r="D59" s="69"/>
      <c r="E59" s="69"/>
      <c r="F59" s="69"/>
      <c r="G59" s="70"/>
    </row>
    <row r="60" spans="1:7" ht="15">
      <c r="A60" s="66"/>
      <c r="B60" s="18"/>
      <c r="C60" s="18"/>
      <c r="D60" s="18"/>
      <c r="E60" s="18"/>
      <c r="F60" s="18"/>
      <c r="G60" s="67"/>
    </row>
    <row r="61" spans="1:7" ht="15">
      <c r="A61" s="68" t="s">
        <v>312</v>
      </c>
      <c r="B61" s="69"/>
      <c r="C61" s="69"/>
      <c r="D61" s="69"/>
      <c r="E61" s="69"/>
      <c r="F61" s="69"/>
      <c r="G61" s="70"/>
    </row>
    <row r="62" spans="1:7" ht="31.5" customHeight="1">
      <c r="A62" s="612" t="s">
        <v>366</v>
      </c>
      <c r="B62" s="613"/>
      <c r="C62" s="613"/>
      <c r="D62" s="613"/>
      <c r="E62" s="613"/>
      <c r="F62" s="613"/>
      <c r="G62" s="614"/>
    </row>
    <row r="63" spans="1:7" ht="15">
      <c r="A63" s="66"/>
      <c r="B63" s="18"/>
      <c r="C63" s="18"/>
      <c r="D63" s="18"/>
      <c r="E63" s="18"/>
      <c r="F63" s="18"/>
      <c r="G63" s="67"/>
    </row>
    <row r="64" spans="1:7" ht="20.25" customHeight="1">
      <c r="A64" s="68" t="s">
        <v>100</v>
      </c>
      <c r="B64" s="69"/>
      <c r="C64" s="69"/>
      <c r="D64" s="18"/>
      <c r="E64" s="18"/>
      <c r="F64" s="18"/>
      <c r="G64" s="67"/>
    </row>
    <row r="65" spans="1:10" ht="23.25" customHeight="1">
      <c r="A65" s="66"/>
      <c r="B65" s="580" t="s">
        <v>101</v>
      </c>
      <c r="C65" s="582" t="s">
        <v>102</v>
      </c>
      <c r="D65" s="583"/>
      <c r="E65" s="583"/>
      <c r="F65" s="584"/>
      <c r="G65" s="585" t="s">
        <v>103</v>
      </c>
      <c r="J65" t="s">
        <v>122</v>
      </c>
    </row>
    <row r="66" spans="1:7" ht="45">
      <c r="A66" s="66"/>
      <c r="B66" s="581"/>
      <c r="C66" s="64" t="s">
        <v>127</v>
      </c>
      <c r="D66" s="64" t="s">
        <v>128</v>
      </c>
      <c r="E66" s="65" t="s">
        <v>129</v>
      </c>
      <c r="F66" s="64" t="s">
        <v>130</v>
      </c>
      <c r="G66" s="586"/>
    </row>
    <row r="67" spans="1:7" ht="34.5" customHeight="1">
      <c r="A67" s="66"/>
      <c r="B67" s="172" t="s">
        <v>403</v>
      </c>
      <c r="C67" s="173">
        <v>53500</v>
      </c>
      <c r="D67" s="173">
        <v>50000</v>
      </c>
      <c r="E67" s="173">
        <v>10000</v>
      </c>
      <c r="F67" s="173">
        <v>51500</v>
      </c>
      <c r="G67" s="71">
        <f>SUM(C67:F67)</f>
        <v>165000</v>
      </c>
    </row>
    <row r="68" spans="1:7" ht="34.5" customHeight="1" thickBot="1">
      <c r="A68" s="66"/>
      <c r="B68" s="172" t="s">
        <v>424</v>
      </c>
      <c r="C68" s="173">
        <v>0</v>
      </c>
      <c r="D68" s="173">
        <v>0</v>
      </c>
      <c r="E68" s="173">
        <v>0</v>
      </c>
      <c r="F68" s="173">
        <v>0</v>
      </c>
      <c r="G68" s="174">
        <f>SUM(C68:F68)</f>
        <v>0</v>
      </c>
    </row>
    <row r="69" spans="1:7" ht="19.5" customHeight="1" thickBot="1">
      <c r="A69" s="176"/>
      <c r="B69" s="177"/>
      <c r="C69" s="178"/>
      <c r="D69" s="178"/>
      <c r="E69" s="178"/>
      <c r="F69" s="178"/>
      <c r="G69" s="179"/>
    </row>
    <row r="70" spans="1:7" ht="19.5" customHeight="1">
      <c r="A70" s="587" t="s">
        <v>324</v>
      </c>
      <c r="B70" s="588"/>
      <c r="C70" s="588"/>
      <c r="D70" s="588"/>
      <c r="E70" s="588"/>
      <c r="F70" s="588"/>
      <c r="G70" s="589"/>
    </row>
    <row r="71" spans="1:7" ht="13.5" customHeight="1">
      <c r="A71" s="66"/>
      <c r="B71" s="18"/>
      <c r="C71" s="18"/>
      <c r="D71" s="18"/>
      <c r="E71" s="18"/>
      <c r="F71" s="18"/>
      <c r="G71" s="67"/>
    </row>
    <row r="72" spans="1:7" ht="16.5" customHeight="1">
      <c r="A72" s="590" t="s">
        <v>313</v>
      </c>
      <c r="B72" s="591"/>
      <c r="C72" s="591"/>
      <c r="D72" s="591"/>
      <c r="E72" s="591"/>
      <c r="F72" s="591"/>
      <c r="G72" s="592"/>
    </row>
    <row r="73" spans="1:7" ht="15" customHeight="1">
      <c r="A73" s="66"/>
      <c r="B73" s="18"/>
      <c r="C73" s="18"/>
      <c r="D73" s="18"/>
      <c r="E73" s="18"/>
      <c r="F73" s="18"/>
      <c r="G73" s="67"/>
    </row>
    <row r="74" spans="1:7" ht="19.5" customHeight="1">
      <c r="A74" s="68" t="s">
        <v>98</v>
      </c>
      <c r="B74" s="69"/>
      <c r="C74" s="69"/>
      <c r="D74" s="69"/>
      <c r="E74" s="69"/>
      <c r="F74" s="69"/>
      <c r="G74" s="70"/>
    </row>
    <row r="75" spans="1:7" ht="9" customHeight="1">
      <c r="A75" s="66"/>
      <c r="B75" s="18"/>
      <c r="C75" s="18"/>
      <c r="D75" s="18"/>
      <c r="E75" s="18"/>
      <c r="F75" s="18"/>
      <c r="G75" s="67"/>
    </row>
    <row r="76" spans="1:7" ht="16.5" customHeight="1">
      <c r="A76" s="68" t="s">
        <v>99</v>
      </c>
      <c r="B76" s="69"/>
      <c r="C76" s="69"/>
      <c r="D76" s="69"/>
      <c r="E76" s="69"/>
      <c r="F76" s="69"/>
      <c r="G76" s="70"/>
    </row>
    <row r="77" spans="1:7" ht="33" customHeight="1">
      <c r="A77" s="598" t="s">
        <v>426</v>
      </c>
      <c r="B77" s="599"/>
      <c r="C77" s="599"/>
      <c r="D77" s="599"/>
      <c r="E77" s="599"/>
      <c r="F77" s="599"/>
      <c r="G77" s="600"/>
    </row>
    <row r="78" spans="1:7" ht="8.25" customHeight="1">
      <c r="A78" s="66"/>
      <c r="B78" s="18"/>
      <c r="C78" s="18"/>
      <c r="D78" s="18"/>
      <c r="E78" s="18"/>
      <c r="F78" s="18"/>
      <c r="G78" s="67"/>
    </row>
    <row r="79" spans="1:7" ht="19.5" customHeight="1">
      <c r="A79" s="68" t="s">
        <v>100</v>
      </c>
      <c r="B79" s="69"/>
      <c r="C79" s="69"/>
      <c r="D79" s="18"/>
      <c r="E79" s="18"/>
      <c r="F79" s="18"/>
      <c r="G79" s="67"/>
    </row>
    <row r="80" spans="1:7" ht="10.5" customHeight="1">
      <c r="A80" s="66"/>
      <c r="B80" s="18"/>
      <c r="C80" s="18"/>
      <c r="D80" s="18"/>
      <c r="E80" s="18"/>
      <c r="F80" s="18"/>
      <c r="G80" s="67"/>
    </row>
    <row r="81" spans="1:7" ht="19.5" customHeight="1">
      <c r="A81" s="66"/>
      <c r="B81" s="575" t="s">
        <v>101</v>
      </c>
      <c r="C81" s="575" t="s">
        <v>102</v>
      </c>
      <c r="D81" s="575"/>
      <c r="E81" s="575"/>
      <c r="F81" s="575"/>
      <c r="G81" s="576" t="s">
        <v>103</v>
      </c>
    </row>
    <row r="82" spans="1:7" ht="43.5" customHeight="1">
      <c r="A82" s="66"/>
      <c r="B82" s="575"/>
      <c r="C82" s="64" t="s">
        <v>127</v>
      </c>
      <c r="D82" s="64" t="s">
        <v>128</v>
      </c>
      <c r="E82" s="65" t="s">
        <v>129</v>
      </c>
      <c r="F82" s="64" t="s">
        <v>130</v>
      </c>
      <c r="G82" s="576"/>
    </row>
    <row r="83" spans="1:7" ht="38.25" customHeight="1">
      <c r="A83" s="66"/>
      <c r="B83" s="94" t="s">
        <v>403</v>
      </c>
      <c r="C83" s="58">
        <v>85000</v>
      </c>
      <c r="D83" s="58">
        <v>0</v>
      </c>
      <c r="E83" s="58">
        <v>0</v>
      </c>
      <c r="F83" s="58">
        <v>0</v>
      </c>
      <c r="G83" s="71">
        <f>SUM(C83:F83)</f>
        <v>85000</v>
      </c>
    </row>
    <row r="84" spans="1:7" ht="40.5" customHeight="1" thickBot="1">
      <c r="A84" s="72"/>
      <c r="B84" s="285" t="s">
        <v>424</v>
      </c>
      <c r="C84" s="289">
        <v>0</v>
      </c>
      <c r="D84" s="289">
        <v>0</v>
      </c>
      <c r="E84" s="289">
        <v>170000</v>
      </c>
      <c r="F84" s="289">
        <v>0</v>
      </c>
      <c r="G84" s="290">
        <f>SUM(C84:F84)</f>
        <v>170000</v>
      </c>
    </row>
    <row r="85" spans="1:7" ht="40.5" customHeight="1">
      <c r="A85" s="18"/>
      <c r="B85" s="169"/>
      <c r="C85" s="60"/>
      <c r="D85" s="60"/>
      <c r="E85" s="60"/>
      <c r="F85" s="60"/>
      <c r="G85" s="61"/>
    </row>
    <row r="86" spans="1:7" ht="40.5" customHeight="1" thickBot="1">
      <c r="A86" s="18"/>
      <c r="B86" s="169"/>
      <c r="C86" s="60"/>
      <c r="D86" s="60"/>
      <c r="E86" s="60"/>
      <c r="F86" s="60"/>
      <c r="G86" s="61"/>
    </row>
    <row r="87" spans="1:7" ht="23.25" customHeight="1">
      <c r="A87" s="587" t="s">
        <v>354</v>
      </c>
      <c r="B87" s="588"/>
      <c r="C87" s="588"/>
      <c r="D87" s="588"/>
      <c r="E87" s="588"/>
      <c r="F87" s="588"/>
      <c r="G87" s="589"/>
    </row>
    <row r="88" spans="1:7" ht="15">
      <c r="A88" s="66"/>
      <c r="B88" s="18"/>
      <c r="C88" s="18"/>
      <c r="D88" s="18"/>
      <c r="E88" s="18"/>
      <c r="F88" s="18"/>
      <c r="G88" s="67"/>
    </row>
    <row r="89" spans="1:7" ht="15">
      <c r="A89" s="590" t="s">
        <v>313</v>
      </c>
      <c r="B89" s="591"/>
      <c r="C89" s="591"/>
      <c r="D89" s="591"/>
      <c r="E89" s="591"/>
      <c r="F89" s="591"/>
      <c r="G89" s="592"/>
    </row>
    <row r="90" spans="1:7" ht="11.25" customHeight="1">
      <c r="A90" s="66"/>
      <c r="B90" s="18"/>
      <c r="C90" s="18"/>
      <c r="D90" s="18"/>
      <c r="E90" s="18"/>
      <c r="F90" s="18"/>
      <c r="G90" s="67"/>
    </row>
    <row r="91" spans="1:7" ht="15">
      <c r="A91" s="68" t="s">
        <v>98</v>
      </c>
      <c r="B91" s="69"/>
      <c r="C91" s="69"/>
      <c r="D91" s="69"/>
      <c r="E91" s="69"/>
      <c r="F91" s="69"/>
      <c r="G91" s="70"/>
    </row>
    <row r="92" spans="1:7" ht="7.5" customHeight="1">
      <c r="A92" s="66"/>
      <c r="B92" s="18"/>
      <c r="C92" s="18"/>
      <c r="D92" s="18"/>
      <c r="E92" s="18"/>
      <c r="F92" s="18"/>
      <c r="G92" s="67"/>
    </row>
    <row r="93" spans="1:7" ht="15">
      <c r="A93" s="68" t="s">
        <v>99</v>
      </c>
      <c r="B93" s="69"/>
      <c r="C93" s="69"/>
      <c r="D93" s="69"/>
      <c r="E93" s="69"/>
      <c r="F93" s="69"/>
      <c r="G93" s="70"/>
    </row>
    <row r="94" spans="1:7" ht="30" customHeight="1">
      <c r="A94" s="598" t="s">
        <v>367</v>
      </c>
      <c r="B94" s="599"/>
      <c r="C94" s="599"/>
      <c r="D94" s="599"/>
      <c r="E94" s="599"/>
      <c r="F94" s="599"/>
      <c r="G94" s="600"/>
    </row>
    <row r="95" spans="1:7" ht="12.75" customHeight="1">
      <c r="A95" s="66"/>
      <c r="B95" s="18"/>
      <c r="C95" s="18"/>
      <c r="D95" s="18"/>
      <c r="E95" s="18"/>
      <c r="F95" s="18"/>
      <c r="G95" s="67"/>
    </row>
    <row r="96" spans="1:7" ht="15">
      <c r="A96" s="68" t="s">
        <v>100</v>
      </c>
      <c r="B96" s="69"/>
      <c r="C96" s="69"/>
      <c r="D96" s="18"/>
      <c r="E96" s="18"/>
      <c r="F96" s="18"/>
      <c r="G96" s="67"/>
    </row>
    <row r="97" spans="1:7" ht="15">
      <c r="A97" s="66"/>
      <c r="B97" s="18"/>
      <c r="C97" s="18"/>
      <c r="D97" s="18"/>
      <c r="E97" s="18"/>
      <c r="F97" s="18"/>
      <c r="G97" s="67"/>
    </row>
    <row r="98" spans="1:7" ht="15" customHeight="1">
      <c r="A98" s="66"/>
      <c r="B98" s="575" t="s">
        <v>101</v>
      </c>
      <c r="C98" s="575" t="s">
        <v>102</v>
      </c>
      <c r="D98" s="575"/>
      <c r="E98" s="575"/>
      <c r="F98" s="575"/>
      <c r="G98" s="576" t="s">
        <v>103</v>
      </c>
    </row>
    <row r="99" spans="1:7" ht="45">
      <c r="A99" s="66"/>
      <c r="B99" s="575"/>
      <c r="C99" s="64" t="s">
        <v>127</v>
      </c>
      <c r="D99" s="64" t="s">
        <v>128</v>
      </c>
      <c r="E99" s="65" t="s">
        <v>129</v>
      </c>
      <c r="F99" s="64" t="s">
        <v>130</v>
      </c>
      <c r="G99" s="576"/>
    </row>
    <row r="100" spans="1:7" ht="33.75">
      <c r="A100" s="66"/>
      <c r="B100" s="94" t="s">
        <v>403</v>
      </c>
      <c r="C100" s="58">
        <v>10000</v>
      </c>
      <c r="D100" s="58">
        <v>0</v>
      </c>
      <c r="E100" s="58">
        <v>0</v>
      </c>
      <c r="F100" s="58">
        <v>0</v>
      </c>
      <c r="G100" s="71">
        <f>SUM(C100:F100)</f>
        <v>10000</v>
      </c>
    </row>
    <row r="101" spans="1:7" ht="34.5" customHeight="1" thickBot="1">
      <c r="A101" s="72"/>
      <c r="B101" s="285" t="s">
        <v>424</v>
      </c>
      <c r="C101" s="289">
        <v>10000</v>
      </c>
      <c r="D101" s="289">
        <v>0</v>
      </c>
      <c r="E101" s="289">
        <v>0</v>
      </c>
      <c r="F101" s="289">
        <v>0</v>
      </c>
      <c r="G101" s="290">
        <f>SUM(C101:F101)</f>
        <v>10000</v>
      </c>
    </row>
    <row r="102" spans="1:7" ht="34.5" customHeight="1">
      <c r="A102" s="18"/>
      <c r="B102" s="169"/>
      <c r="C102" s="60"/>
      <c r="D102" s="60"/>
      <c r="E102" s="60"/>
      <c r="F102" s="60"/>
      <c r="G102" s="61"/>
    </row>
    <row r="103" spans="1:7" ht="18" customHeight="1">
      <c r="A103" s="18"/>
      <c r="B103" s="169"/>
      <c r="C103" s="60"/>
      <c r="D103" s="60"/>
      <c r="E103" s="60"/>
      <c r="F103" s="60"/>
      <c r="G103" s="61"/>
    </row>
    <row r="104" spans="1:7" ht="15.75" thickBot="1">
      <c r="A104" s="84"/>
      <c r="B104" s="76"/>
      <c r="C104" s="74"/>
      <c r="D104" s="74"/>
      <c r="E104" s="74"/>
      <c r="F104" s="74"/>
      <c r="G104" s="175"/>
    </row>
    <row r="105" spans="1:7" ht="18.75" customHeight="1">
      <c r="A105" s="602" t="s">
        <v>355</v>
      </c>
      <c r="B105" s="603"/>
      <c r="C105" s="603"/>
      <c r="D105" s="603"/>
      <c r="E105" s="603"/>
      <c r="F105" s="603"/>
      <c r="G105" s="604"/>
    </row>
    <row r="106" spans="1:7" ht="15">
      <c r="A106" s="66"/>
      <c r="B106" s="18"/>
      <c r="C106" s="18"/>
      <c r="D106" s="18"/>
      <c r="E106" s="18"/>
      <c r="F106" s="18"/>
      <c r="G106" s="67"/>
    </row>
    <row r="107" spans="1:7" ht="15">
      <c r="A107" s="590" t="s">
        <v>105</v>
      </c>
      <c r="B107" s="591"/>
      <c r="C107" s="591"/>
      <c r="D107" s="591"/>
      <c r="E107" s="591"/>
      <c r="F107" s="591"/>
      <c r="G107" s="592"/>
    </row>
    <row r="108" spans="1:7" ht="9" customHeight="1">
      <c r="A108" s="66"/>
      <c r="B108" s="18"/>
      <c r="C108" s="18"/>
      <c r="D108" s="18"/>
      <c r="E108" s="18"/>
      <c r="F108" s="18"/>
      <c r="G108" s="67"/>
    </row>
    <row r="109" spans="1:7" ht="15">
      <c r="A109" s="68" t="s">
        <v>98</v>
      </c>
      <c r="B109" s="69"/>
      <c r="C109" s="69"/>
      <c r="D109" s="69"/>
      <c r="E109" s="69"/>
      <c r="F109" s="69"/>
      <c r="G109" s="70"/>
    </row>
    <row r="110" spans="1:7" ht="13.5" customHeight="1">
      <c r="A110" s="66"/>
      <c r="B110" s="18"/>
      <c r="C110" s="18"/>
      <c r="D110" s="18"/>
      <c r="E110" s="18"/>
      <c r="F110" s="18"/>
      <c r="G110" s="67"/>
    </row>
    <row r="111" spans="1:7" ht="15">
      <c r="A111" s="68" t="s">
        <v>312</v>
      </c>
      <c r="B111" s="69"/>
      <c r="C111" s="69"/>
      <c r="D111" s="69"/>
      <c r="E111" s="69"/>
      <c r="F111" s="69"/>
      <c r="G111" s="70"/>
    </row>
    <row r="112" spans="1:7" ht="30" customHeight="1">
      <c r="A112" s="598" t="s">
        <v>368</v>
      </c>
      <c r="B112" s="599"/>
      <c r="C112" s="599"/>
      <c r="D112" s="599"/>
      <c r="E112" s="599"/>
      <c r="F112" s="599"/>
      <c r="G112" s="600"/>
    </row>
    <row r="113" spans="1:7" ht="15">
      <c r="A113" s="66"/>
      <c r="B113" s="18"/>
      <c r="C113" s="18"/>
      <c r="D113" s="18"/>
      <c r="E113" s="18"/>
      <c r="F113" s="18"/>
      <c r="G113" s="67"/>
    </row>
    <row r="114" spans="1:7" ht="15">
      <c r="A114" s="68" t="s">
        <v>100</v>
      </c>
      <c r="B114" s="69"/>
      <c r="C114" s="69"/>
      <c r="D114" s="18"/>
      <c r="E114" s="18"/>
      <c r="F114" s="18"/>
      <c r="G114" s="67"/>
    </row>
    <row r="115" spans="1:7" ht="15">
      <c r="A115" s="68"/>
      <c r="B115" s="69"/>
      <c r="C115" s="69"/>
      <c r="D115" s="18"/>
      <c r="E115" s="18"/>
      <c r="F115" s="18"/>
      <c r="G115" s="67"/>
    </row>
    <row r="116" spans="1:7" ht="15" customHeight="1">
      <c r="A116" s="66"/>
      <c r="B116" s="580" t="s">
        <v>101</v>
      </c>
      <c r="C116" s="582" t="s">
        <v>102</v>
      </c>
      <c r="D116" s="583"/>
      <c r="E116" s="583"/>
      <c r="F116" s="584"/>
      <c r="G116" s="585" t="s">
        <v>103</v>
      </c>
    </row>
    <row r="117" spans="1:7" ht="45">
      <c r="A117" s="66"/>
      <c r="B117" s="581"/>
      <c r="C117" s="64" t="s">
        <v>127</v>
      </c>
      <c r="D117" s="64" t="s">
        <v>128</v>
      </c>
      <c r="E117" s="65" t="s">
        <v>129</v>
      </c>
      <c r="F117" s="64" t="s">
        <v>130</v>
      </c>
      <c r="G117" s="586"/>
    </row>
    <row r="118" spans="1:7" ht="33.75">
      <c r="A118" s="68"/>
      <c r="B118" s="94" t="s">
        <v>403</v>
      </c>
      <c r="C118" s="58">
        <v>21000</v>
      </c>
      <c r="D118" s="58">
        <v>0</v>
      </c>
      <c r="E118" s="63">
        <v>0</v>
      </c>
      <c r="F118" s="58">
        <v>0</v>
      </c>
      <c r="G118" s="71">
        <f>SUM(C118:F118)</f>
        <v>21000</v>
      </c>
    </row>
    <row r="119" spans="1:7" ht="36.75" customHeight="1">
      <c r="A119" s="66"/>
      <c r="B119" s="94" t="s">
        <v>424</v>
      </c>
      <c r="C119" s="58">
        <v>20000</v>
      </c>
      <c r="D119" s="58">
        <v>0</v>
      </c>
      <c r="E119" s="63">
        <v>0</v>
      </c>
      <c r="F119" s="58">
        <v>0</v>
      </c>
      <c r="G119" s="71">
        <f>SUM(C119:F119)</f>
        <v>20000</v>
      </c>
    </row>
    <row r="120" spans="1:7" ht="15.75" thickBot="1">
      <c r="A120" s="72"/>
      <c r="B120" s="73"/>
      <c r="C120" s="74"/>
      <c r="D120" s="74"/>
      <c r="E120" s="78"/>
      <c r="F120" s="74"/>
      <c r="G120" s="75"/>
    </row>
    <row r="121" spans="1:7" ht="15">
      <c r="A121" s="18"/>
      <c r="B121" s="59"/>
      <c r="C121" s="60"/>
      <c r="D121" s="60"/>
      <c r="E121" s="77"/>
      <c r="F121" s="60"/>
      <c r="G121" s="61"/>
    </row>
    <row r="122" spans="1:7" ht="15">
      <c r="A122" s="18"/>
      <c r="B122" s="59"/>
      <c r="C122" s="60"/>
      <c r="D122" s="60"/>
      <c r="E122" s="77"/>
      <c r="F122" s="60"/>
      <c r="G122" s="61"/>
    </row>
    <row r="123" spans="1:7" ht="15">
      <c r="A123" s="18"/>
      <c r="B123" s="59"/>
      <c r="C123" s="60"/>
      <c r="D123" s="60"/>
      <c r="E123" s="77"/>
      <c r="F123" s="60"/>
      <c r="G123" s="61"/>
    </row>
    <row r="124" spans="1:7" ht="15">
      <c r="A124" s="18"/>
      <c r="B124" s="59"/>
      <c r="C124" s="60"/>
      <c r="D124" s="60"/>
      <c r="E124" s="77"/>
      <c r="F124" s="60"/>
      <c r="G124" s="61"/>
    </row>
    <row r="125" spans="1:7" ht="15">
      <c r="A125" s="18"/>
      <c r="B125" s="59"/>
      <c r="C125" s="60"/>
      <c r="D125" s="60"/>
      <c r="E125" s="77"/>
      <c r="F125" s="60"/>
      <c r="G125" s="61"/>
    </row>
    <row r="126" spans="1:7" ht="15">
      <c r="A126" s="18"/>
      <c r="B126" s="59"/>
      <c r="C126" s="60"/>
      <c r="D126" s="60"/>
      <c r="E126" s="77"/>
      <c r="F126" s="60"/>
      <c r="G126" s="61"/>
    </row>
    <row r="127" spans="1:7" ht="15.75" thickBot="1">
      <c r="A127" s="18"/>
      <c r="B127" s="59"/>
      <c r="C127" s="60"/>
      <c r="D127" s="60"/>
      <c r="E127" s="77"/>
      <c r="F127" s="60"/>
      <c r="G127" s="61"/>
    </row>
    <row r="128" spans="1:7" ht="27.75" customHeight="1">
      <c r="A128" s="615" t="s">
        <v>356</v>
      </c>
      <c r="B128" s="616"/>
      <c r="C128" s="616"/>
      <c r="D128" s="616"/>
      <c r="E128" s="616"/>
      <c r="F128" s="616"/>
      <c r="G128" s="617"/>
    </row>
    <row r="129" spans="1:7" ht="12" customHeight="1">
      <c r="A129" s="66"/>
      <c r="B129" s="18"/>
      <c r="C129" s="18"/>
      <c r="D129" s="18"/>
      <c r="E129" s="18"/>
      <c r="F129" s="18"/>
      <c r="G129" s="67"/>
    </row>
    <row r="130" spans="1:7" ht="15">
      <c r="A130" s="68" t="s">
        <v>104</v>
      </c>
      <c r="B130" s="69"/>
      <c r="C130" s="69"/>
      <c r="D130" s="69"/>
      <c r="E130" s="69"/>
      <c r="F130" s="69"/>
      <c r="G130" s="70"/>
    </row>
    <row r="131" spans="1:7" ht="11.25" customHeight="1">
      <c r="A131" s="66"/>
      <c r="B131" s="18"/>
      <c r="C131" s="18"/>
      <c r="D131" s="18"/>
      <c r="E131" s="18"/>
      <c r="F131" s="18"/>
      <c r="G131" s="67"/>
    </row>
    <row r="132" spans="1:7" ht="15">
      <c r="A132" s="68" t="s">
        <v>98</v>
      </c>
      <c r="B132" s="69"/>
      <c r="C132" s="69"/>
      <c r="D132" s="69"/>
      <c r="E132" s="69"/>
      <c r="F132" s="69"/>
      <c r="G132" s="70"/>
    </row>
    <row r="133" spans="1:7" ht="15">
      <c r="A133" s="66"/>
      <c r="B133" s="18"/>
      <c r="C133" s="18"/>
      <c r="D133" s="18"/>
      <c r="E133" s="18"/>
      <c r="F133" s="18"/>
      <c r="G133" s="67"/>
    </row>
    <row r="134" spans="1:7" ht="15">
      <c r="A134" s="68" t="s">
        <v>312</v>
      </c>
      <c r="B134" s="69"/>
      <c r="C134" s="69"/>
      <c r="D134" s="69"/>
      <c r="E134" s="69"/>
      <c r="F134" s="69"/>
      <c r="G134" s="70"/>
    </row>
    <row r="135" spans="1:7" ht="15">
      <c r="A135" s="66"/>
      <c r="B135" s="18"/>
      <c r="C135" s="18"/>
      <c r="D135" s="18"/>
      <c r="E135" s="18"/>
      <c r="F135" s="18"/>
      <c r="G135" s="67"/>
    </row>
    <row r="136" spans="1:7" ht="30" customHeight="1">
      <c r="A136" s="598" t="s">
        <v>106</v>
      </c>
      <c r="B136" s="599"/>
      <c r="C136" s="599"/>
      <c r="D136" s="599"/>
      <c r="E136" s="599"/>
      <c r="F136" s="599"/>
      <c r="G136" s="600"/>
    </row>
    <row r="137" spans="1:7" ht="15">
      <c r="A137" s="66"/>
      <c r="B137" s="18"/>
      <c r="C137" s="18"/>
      <c r="D137" s="18"/>
      <c r="E137" s="18"/>
      <c r="F137" s="18"/>
      <c r="G137" s="67"/>
    </row>
    <row r="138" spans="1:7" ht="15">
      <c r="A138" s="68" t="s">
        <v>100</v>
      </c>
      <c r="B138" s="69"/>
      <c r="C138" s="69"/>
      <c r="D138" s="18"/>
      <c r="E138" s="18"/>
      <c r="F138" s="18"/>
      <c r="G138" s="67"/>
    </row>
    <row r="139" spans="1:7" ht="15">
      <c r="A139" s="68"/>
      <c r="B139" s="69"/>
      <c r="C139" s="69"/>
      <c r="D139" s="18"/>
      <c r="E139" s="18"/>
      <c r="F139" s="18"/>
      <c r="G139" s="67"/>
    </row>
    <row r="140" spans="1:7" ht="15" customHeight="1">
      <c r="A140" s="66"/>
      <c r="B140" s="580" t="s">
        <v>101</v>
      </c>
      <c r="C140" s="582" t="s">
        <v>102</v>
      </c>
      <c r="D140" s="583"/>
      <c r="E140" s="583"/>
      <c r="F140" s="584"/>
      <c r="G140" s="585" t="s">
        <v>103</v>
      </c>
    </row>
    <row r="141" spans="1:7" ht="45">
      <c r="A141" s="66"/>
      <c r="B141" s="581"/>
      <c r="C141" s="64" t="s">
        <v>127</v>
      </c>
      <c r="D141" s="64" t="s">
        <v>128</v>
      </c>
      <c r="E141" s="65" t="s">
        <v>129</v>
      </c>
      <c r="F141" s="64" t="s">
        <v>130</v>
      </c>
      <c r="G141" s="586"/>
    </row>
    <row r="142" spans="1:7" ht="33.75">
      <c r="A142" s="68"/>
      <c r="B142" s="94" t="s">
        <v>403</v>
      </c>
      <c r="C142" s="58">
        <v>50000</v>
      </c>
      <c r="D142" s="58">
        <v>0</v>
      </c>
      <c r="E142" s="58">
        <v>0</v>
      </c>
      <c r="F142" s="58">
        <v>0</v>
      </c>
      <c r="G142" s="71">
        <f>SUM(C142:F142)</f>
        <v>50000</v>
      </c>
    </row>
    <row r="143" spans="1:7" ht="31.5" customHeight="1">
      <c r="A143" s="66"/>
      <c r="B143" s="94" t="s">
        <v>424</v>
      </c>
      <c r="C143" s="58">
        <v>90000</v>
      </c>
      <c r="D143" s="58">
        <v>0</v>
      </c>
      <c r="E143" s="58">
        <v>0</v>
      </c>
      <c r="F143" s="58">
        <v>0</v>
      </c>
      <c r="G143" s="71">
        <f>SUM(C143:F143)</f>
        <v>90000</v>
      </c>
    </row>
    <row r="144" spans="1:7" ht="15.75" thickBot="1">
      <c r="A144" s="72"/>
      <c r="B144" s="76"/>
      <c r="C144" s="74"/>
      <c r="D144" s="74"/>
      <c r="E144" s="74"/>
      <c r="F144" s="74"/>
      <c r="G144" s="75"/>
    </row>
    <row r="145" spans="1:7" ht="15">
      <c r="A145" s="18"/>
      <c r="B145" s="62"/>
      <c r="C145" s="60"/>
      <c r="D145" s="60"/>
      <c r="E145" s="60"/>
      <c r="F145" s="60"/>
      <c r="G145" s="61"/>
    </row>
    <row r="146" spans="1:7" ht="15">
      <c r="A146" s="18"/>
      <c r="B146" s="62"/>
      <c r="C146" s="60"/>
      <c r="D146" s="60"/>
      <c r="E146" s="60"/>
      <c r="F146" s="60"/>
      <c r="G146" s="61"/>
    </row>
    <row r="147" spans="1:7" ht="15">
      <c r="A147" s="18"/>
      <c r="B147" s="62"/>
      <c r="C147" s="60"/>
      <c r="D147" s="60"/>
      <c r="E147" s="60"/>
      <c r="F147" s="60"/>
      <c r="G147" s="61"/>
    </row>
    <row r="148" spans="2:7" ht="15.75" thickBot="1">
      <c r="B148" s="62"/>
      <c r="C148" s="60"/>
      <c r="D148" s="60"/>
      <c r="E148" s="60"/>
      <c r="F148" s="60"/>
      <c r="G148" s="61"/>
    </row>
    <row r="149" spans="1:7" ht="15">
      <c r="A149" s="618" t="s">
        <v>357</v>
      </c>
      <c r="B149" s="619"/>
      <c r="C149" s="619"/>
      <c r="D149" s="619"/>
      <c r="E149" s="619"/>
      <c r="F149" s="619"/>
      <c r="G149" s="620"/>
    </row>
    <row r="150" spans="1:7" ht="7.5" customHeight="1">
      <c r="A150" s="66"/>
      <c r="B150" s="18"/>
      <c r="C150" s="18"/>
      <c r="D150" s="18"/>
      <c r="E150" s="18"/>
      <c r="F150" s="18"/>
      <c r="G150" s="67"/>
    </row>
    <row r="151" spans="1:7" ht="15">
      <c r="A151" s="590" t="s">
        <v>105</v>
      </c>
      <c r="B151" s="591"/>
      <c r="C151" s="591"/>
      <c r="D151" s="591"/>
      <c r="E151" s="591"/>
      <c r="F151" s="591"/>
      <c r="G151" s="592"/>
    </row>
    <row r="152" spans="1:7" ht="9" customHeight="1">
      <c r="A152" s="66"/>
      <c r="B152" s="18"/>
      <c r="C152" s="18"/>
      <c r="D152" s="18"/>
      <c r="E152" s="18"/>
      <c r="F152" s="18"/>
      <c r="G152" s="67"/>
    </row>
    <row r="153" spans="1:7" ht="15">
      <c r="A153" s="68" t="s">
        <v>98</v>
      </c>
      <c r="B153" s="69"/>
      <c r="C153" s="69"/>
      <c r="D153" s="69"/>
      <c r="E153" s="69"/>
      <c r="F153" s="69"/>
      <c r="G153" s="70"/>
    </row>
    <row r="154" spans="1:7" ht="15">
      <c r="A154" s="68" t="s">
        <v>312</v>
      </c>
      <c r="B154" s="69"/>
      <c r="C154" s="69"/>
      <c r="D154" s="69"/>
      <c r="E154" s="69"/>
      <c r="F154" s="69"/>
      <c r="G154" s="70"/>
    </row>
    <row r="155" spans="1:7" ht="15">
      <c r="A155" s="66"/>
      <c r="B155" s="18"/>
      <c r="C155" s="18"/>
      <c r="D155" s="18"/>
      <c r="E155" s="18"/>
      <c r="F155" s="18"/>
      <c r="G155" s="67"/>
    </row>
    <row r="156" spans="1:7" ht="15" customHeight="1">
      <c r="A156" s="577" t="s">
        <v>107</v>
      </c>
      <c r="B156" s="578"/>
      <c r="C156" s="578"/>
      <c r="D156" s="578"/>
      <c r="E156" s="578"/>
      <c r="F156" s="578"/>
      <c r="G156" s="579"/>
    </row>
    <row r="157" spans="1:7" ht="15">
      <c r="A157" s="577"/>
      <c r="B157" s="578"/>
      <c r="C157" s="578"/>
      <c r="D157" s="578"/>
      <c r="E157" s="578"/>
      <c r="F157" s="578"/>
      <c r="G157" s="579"/>
    </row>
    <row r="158" spans="1:7" ht="15">
      <c r="A158" s="68" t="s">
        <v>100</v>
      </c>
      <c r="B158" s="69"/>
      <c r="C158" s="69"/>
      <c r="D158" s="18"/>
      <c r="E158" s="18"/>
      <c r="F158" s="18"/>
      <c r="G158" s="67"/>
    </row>
    <row r="159" spans="1:7" ht="15">
      <c r="A159" s="66"/>
      <c r="B159" s="18"/>
      <c r="C159" s="18"/>
      <c r="D159" s="18"/>
      <c r="E159" s="18"/>
      <c r="F159" s="18"/>
      <c r="G159" s="67"/>
    </row>
    <row r="160" spans="1:7" ht="15" customHeight="1">
      <c r="A160" s="66"/>
      <c r="B160" s="580" t="s">
        <v>101</v>
      </c>
      <c r="C160" s="582" t="s">
        <v>102</v>
      </c>
      <c r="D160" s="583"/>
      <c r="E160" s="583"/>
      <c r="F160" s="584"/>
      <c r="G160" s="585" t="s">
        <v>103</v>
      </c>
    </row>
    <row r="161" spans="1:7" ht="45">
      <c r="A161" s="66"/>
      <c r="B161" s="581"/>
      <c r="C161" s="64" t="s">
        <v>127</v>
      </c>
      <c r="D161" s="64" t="s">
        <v>128</v>
      </c>
      <c r="E161" s="65" t="s">
        <v>129</v>
      </c>
      <c r="F161" s="64" t="s">
        <v>427</v>
      </c>
      <c r="G161" s="586"/>
    </row>
    <row r="162" spans="1:7" ht="33.75">
      <c r="A162" s="68"/>
      <c r="B162" s="94" t="s">
        <v>403</v>
      </c>
      <c r="C162" s="58">
        <v>0</v>
      </c>
      <c r="D162" s="58">
        <v>390000</v>
      </c>
      <c r="E162" s="58">
        <v>67550</v>
      </c>
      <c r="F162" s="58">
        <v>0</v>
      </c>
      <c r="G162" s="71">
        <f>SUM(C162:F162)</f>
        <v>457550</v>
      </c>
    </row>
    <row r="163" spans="1:7" ht="31.5" customHeight="1">
      <c r="A163" s="82"/>
      <c r="B163" s="94" t="s">
        <v>424</v>
      </c>
      <c r="C163" s="58">
        <v>30000</v>
      </c>
      <c r="D163" s="58">
        <v>400000</v>
      </c>
      <c r="E163" s="58">
        <v>100000</v>
      </c>
      <c r="F163" s="58">
        <v>100000</v>
      </c>
      <c r="G163" s="71">
        <f>SUM(C163:F163)</f>
        <v>630000</v>
      </c>
    </row>
    <row r="164" spans="1:7" ht="15.75" thickBot="1">
      <c r="A164" s="83"/>
      <c r="B164" s="76"/>
      <c r="C164" s="74"/>
      <c r="D164" s="74"/>
      <c r="E164" s="74"/>
      <c r="F164" s="74"/>
      <c r="G164" s="75"/>
    </row>
    <row r="165" spans="1:7" ht="15">
      <c r="A165" s="93"/>
      <c r="B165" s="62"/>
      <c r="C165" s="60"/>
      <c r="D165" s="60"/>
      <c r="E165" s="60"/>
      <c r="F165" s="60"/>
      <c r="G165" s="61"/>
    </row>
    <row r="166" spans="1:7" ht="15">
      <c r="A166" s="93"/>
      <c r="B166" s="62"/>
      <c r="C166" s="60"/>
      <c r="D166" s="60"/>
      <c r="E166" s="60"/>
      <c r="F166" s="60"/>
      <c r="G166" s="61"/>
    </row>
    <row r="167" spans="1:7" ht="15">
      <c r="A167" s="93"/>
      <c r="B167" s="62"/>
      <c r="C167" s="60"/>
      <c r="D167" s="60"/>
      <c r="E167" s="60"/>
      <c r="F167" s="60"/>
      <c r="G167" s="61"/>
    </row>
    <row r="168" spans="1:7" ht="15">
      <c r="A168" s="93"/>
      <c r="B168" s="62"/>
      <c r="C168" s="60"/>
      <c r="D168" s="60"/>
      <c r="E168" s="60"/>
      <c r="F168" s="60"/>
      <c r="G168" s="61"/>
    </row>
    <row r="169" spans="1:7" ht="15.75" thickBot="1">
      <c r="A169" s="84"/>
      <c r="B169" s="73"/>
      <c r="C169" s="74"/>
      <c r="D169" s="74"/>
      <c r="E169" s="74"/>
      <c r="F169" s="74"/>
      <c r="G169" s="175"/>
    </row>
    <row r="170" spans="1:7" ht="15">
      <c r="A170" s="621" t="s">
        <v>428</v>
      </c>
      <c r="B170" s="622"/>
      <c r="C170" s="622"/>
      <c r="D170" s="622"/>
      <c r="E170" s="622"/>
      <c r="F170" s="622"/>
      <c r="G170" s="623"/>
    </row>
    <row r="171" spans="1:7" ht="15">
      <c r="A171" s="66"/>
      <c r="B171" s="18"/>
      <c r="C171" s="18"/>
      <c r="D171" s="18"/>
      <c r="E171" s="18"/>
      <c r="F171" s="18"/>
      <c r="G171" s="67"/>
    </row>
    <row r="172" spans="1:7" ht="10.5" customHeight="1">
      <c r="A172" s="590" t="s">
        <v>108</v>
      </c>
      <c r="B172" s="591"/>
      <c r="C172" s="591"/>
      <c r="D172" s="591"/>
      <c r="E172" s="591"/>
      <c r="F172" s="591"/>
      <c r="G172" s="592"/>
    </row>
    <row r="173" spans="1:7" ht="15">
      <c r="A173" s="66"/>
      <c r="B173" s="18"/>
      <c r="C173" s="18"/>
      <c r="D173" s="18"/>
      <c r="E173" s="18"/>
      <c r="F173" s="18"/>
      <c r="G173" s="67"/>
    </row>
    <row r="174" spans="1:7" ht="15.75" customHeight="1">
      <c r="A174" s="68" t="s">
        <v>109</v>
      </c>
      <c r="B174" s="69"/>
      <c r="C174" s="69"/>
      <c r="D174" s="69"/>
      <c r="E174" s="69"/>
      <c r="F174" s="69"/>
      <c r="G174" s="70"/>
    </row>
    <row r="175" spans="1:7" ht="15" customHeight="1">
      <c r="A175" s="68" t="s">
        <v>312</v>
      </c>
      <c r="B175" s="69"/>
      <c r="C175" s="69"/>
      <c r="D175" s="69"/>
      <c r="E175" s="69"/>
      <c r="F175" s="69"/>
      <c r="G175" s="70"/>
    </row>
    <row r="176" spans="1:7" ht="15">
      <c r="A176" s="66"/>
      <c r="B176" s="18"/>
      <c r="C176" s="18"/>
      <c r="D176" s="18"/>
      <c r="E176" s="18"/>
      <c r="F176" s="18"/>
      <c r="G176" s="67"/>
    </row>
    <row r="177" spans="1:7" ht="15">
      <c r="A177" s="577" t="s">
        <v>110</v>
      </c>
      <c r="B177" s="578"/>
      <c r="C177" s="578"/>
      <c r="D177" s="578"/>
      <c r="E177" s="578"/>
      <c r="F177" s="578"/>
      <c r="G177" s="579"/>
    </row>
    <row r="178" spans="1:7" ht="15">
      <c r="A178" s="577"/>
      <c r="B178" s="578"/>
      <c r="C178" s="578"/>
      <c r="D178" s="578"/>
      <c r="E178" s="578"/>
      <c r="F178" s="578"/>
      <c r="G178" s="579"/>
    </row>
    <row r="179" spans="1:7" ht="15">
      <c r="A179" s="79"/>
      <c r="B179" s="80"/>
      <c r="C179" s="80"/>
      <c r="D179" s="80"/>
      <c r="E179" s="80"/>
      <c r="F179" s="80"/>
      <c r="G179" s="81"/>
    </row>
    <row r="180" spans="1:7" ht="15" customHeight="1">
      <c r="A180" s="68" t="s">
        <v>100</v>
      </c>
      <c r="B180" s="69"/>
      <c r="C180" s="69"/>
      <c r="D180" s="18"/>
      <c r="E180" s="18"/>
      <c r="F180" s="18"/>
      <c r="G180" s="67"/>
    </row>
    <row r="181" spans="1:7" ht="15">
      <c r="A181" s="66"/>
      <c r="B181" s="18"/>
      <c r="C181" s="18"/>
      <c r="D181" s="18"/>
      <c r="E181" s="18"/>
      <c r="F181" s="18"/>
      <c r="G181" s="67"/>
    </row>
    <row r="182" spans="1:7" ht="15">
      <c r="A182" s="66"/>
      <c r="B182" s="580" t="s">
        <v>101</v>
      </c>
      <c r="C182" s="582" t="s">
        <v>102</v>
      </c>
      <c r="D182" s="583"/>
      <c r="E182" s="583"/>
      <c r="F182" s="584"/>
      <c r="G182" s="585" t="s">
        <v>103</v>
      </c>
    </row>
    <row r="183" spans="1:7" ht="33.75" customHeight="1">
      <c r="A183" s="66"/>
      <c r="B183" s="581"/>
      <c r="C183" s="64" t="s">
        <v>127</v>
      </c>
      <c r="D183" s="64" t="s">
        <v>128</v>
      </c>
      <c r="E183" s="65" t="s">
        <v>129</v>
      </c>
      <c r="F183" s="64" t="s">
        <v>130</v>
      </c>
      <c r="G183" s="586"/>
    </row>
    <row r="184" spans="1:7" ht="33.75">
      <c r="A184" s="68"/>
      <c r="B184" s="94" t="s">
        <v>403</v>
      </c>
      <c r="C184" s="58">
        <v>123000</v>
      </c>
      <c r="D184" s="58">
        <v>0</v>
      </c>
      <c r="E184" s="58">
        <v>0</v>
      </c>
      <c r="F184" s="58">
        <v>3000</v>
      </c>
      <c r="G184" s="71">
        <f>SUM(C184:F184)</f>
        <v>126000</v>
      </c>
    </row>
    <row r="185" spans="1:7" ht="22.5">
      <c r="A185" s="66"/>
      <c r="B185" s="94" t="s">
        <v>424</v>
      </c>
      <c r="C185" s="58">
        <v>50000</v>
      </c>
      <c r="D185" s="58">
        <v>0</v>
      </c>
      <c r="E185" s="58">
        <v>0</v>
      </c>
      <c r="F185" s="58">
        <v>0</v>
      </c>
      <c r="G185" s="71">
        <f>SUM(C185:F185)</f>
        <v>50000</v>
      </c>
    </row>
    <row r="186" spans="1:7" ht="15.75" thickBot="1">
      <c r="A186" s="72"/>
      <c r="B186" s="76"/>
      <c r="C186" s="74"/>
      <c r="D186" s="74"/>
      <c r="E186" s="74"/>
      <c r="F186" s="74"/>
      <c r="G186" s="75"/>
    </row>
    <row r="187" spans="1:7" ht="21.75" customHeight="1">
      <c r="A187" s="18"/>
      <c r="B187" s="62"/>
      <c r="C187" s="60"/>
      <c r="D187" s="60"/>
      <c r="E187" s="60"/>
      <c r="F187" s="60"/>
      <c r="G187" s="61"/>
    </row>
    <row r="188" spans="1:7" ht="12" customHeight="1">
      <c r="A188" s="18"/>
      <c r="B188" s="62"/>
      <c r="C188" s="60"/>
      <c r="D188" s="60"/>
      <c r="E188" s="60"/>
      <c r="F188" s="60"/>
      <c r="G188" s="61"/>
    </row>
    <row r="189" spans="1:7" ht="15" customHeight="1" thickBot="1">
      <c r="A189" s="18"/>
      <c r="B189" s="62"/>
      <c r="C189" s="60"/>
      <c r="D189" s="60"/>
      <c r="E189" s="60"/>
      <c r="F189" s="60"/>
      <c r="G189" s="61"/>
    </row>
    <row r="190" spans="1:7" ht="15">
      <c r="A190" s="624" t="s">
        <v>386</v>
      </c>
      <c r="B190" s="625"/>
      <c r="C190" s="625"/>
      <c r="D190" s="625"/>
      <c r="E190" s="625"/>
      <c r="F190" s="625"/>
      <c r="G190" s="626"/>
    </row>
    <row r="191" spans="1:7" ht="15">
      <c r="A191" s="66"/>
      <c r="B191" s="18"/>
      <c r="C191" s="18"/>
      <c r="D191" s="18"/>
      <c r="E191" s="18"/>
      <c r="F191" s="18"/>
      <c r="G191" s="67"/>
    </row>
    <row r="192" spans="1:7" ht="15">
      <c r="A192" s="590" t="s">
        <v>111</v>
      </c>
      <c r="B192" s="591"/>
      <c r="C192" s="591"/>
      <c r="D192" s="591"/>
      <c r="E192" s="591"/>
      <c r="F192" s="591"/>
      <c r="G192" s="592"/>
    </row>
    <row r="193" spans="1:7" ht="15">
      <c r="A193" s="66"/>
      <c r="B193" s="18"/>
      <c r="C193" s="18"/>
      <c r="D193" s="18"/>
      <c r="E193" s="18"/>
      <c r="F193" s="18"/>
      <c r="G193" s="67"/>
    </row>
    <row r="194" spans="1:7" ht="15" customHeight="1">
      <c r="A194" s="68" t="s">
        <v>112</v>
      </c>
      <c r="B194" s="69"/>
      <c r="C194" s="69"/>
      <c r="D194" s="69"/>
      <c r="E194" s="69"/>
      <c r="F194" s="69"/>
      <c r="G194" s="70"/>
    </row>
    <row r="195" spans="1:7" ht="15">
      <c r="A195" s="66"/>
      <c r="B195" s="18"/>
      <c r="C195" s="18"/>
      <c r="D195" s="18"/>
      <c r="E195" s="18"/>
      <c r="F195" s="18"/>
      <c r="G195" s="67"/>
    </row>
    <row r="196" spans="1:7" ht="15">
      <c r="A196" s="68" t="s">
        <v>99</v>
      </c>
      <c r="B196" s="69"/>
      <c r="C196" s="69"/>
      <c r="D196" s="69"/>
      <c r="E196" s="69"/>
      <c r="F196" s="69"/>
      <c r="G196" s="70"/>
    </row>
    <row r="197" spans="1:7" ht="34.5" customHeight="1">
      <c r="A197" s="66"/>
      <c r="B197" s="18"/>
      <c r="C197" s="18"/>
      <c r="D197" s="18"/>
      <c r="E197" s="18"/>
      <c r="F197" s="18"/>
      <c r="G197" s="67"/>
    </row>
    <row r="198" spans="1:7" ht="15">
      <c r="A198" s="577" t="s">
        <v>113</v>
      </c>
      <c r="B198" s="578"/>
      <c r="C198" s="578"/>
      <c r="D198" s="578"/>
      <c r="E198" s="578"/>
      <c r="F198" s="578"/>
      <c r="G198" s="579"/>
    </row>
    <row r="199" spans="1:7" ht="15">
      <c r="A199" s="577"/>
      <c r="B199" s="578"/>
      <c r="C199" s="578"/>
      <c r="D199" s="578"/>
      <c r="E199" s="578"/>
      <c r="F199" s="578"/>
      <c r="G199" s="579"/>
    </row>
    <row r="200" spans="1:7" ht="15">
      <c r="A200" s="79"/>
      <c r="B200" s="80"/>
      <c r="C200" s="80"/>
      <c r="D200" s="80"/>
      <c r="E200" s="80"/>
      <c r="F200" s="80"/>
      <c r="G200" s="81"/>
    </row>
    <row r="201" spans="1:7" ht="15">
      <c r="A201" s="68" t="s">
        <v>100</v>
      </c>
      <c r="B201" s="69"/>
      <c r="C201" s="69"/>
      <c r="D201" s="18"/>
      <c r="E201" s="18"/>
      <c r="F201" s="18"/>
      <c r="G201" s="67"/>
    </row>
    <row r="202" spans="1:7" ht="15">
      <c r="A202" s="68"/>
      <c r="B202" s="69"/>
      <c r="C202" s="69"/>
      <c r="D202" s="18"/>
      <c r="E202" s="18"/>
      <c r="F202" s="18"/>
      <c r="G202" s="67"/>
    </row>
    <row r="203" spans="1:7" ht="15">
      <c r="A203" s="66"/>
      <c r="B203" s="580" t="s">
        <v>101</v>
      </c>
      <c r="C203" s="582" t="s">
        <v>102</v>
      </c>
      <c r="D203" s="583"/>
      <c r="E203" s="583"/>
      <c r="F203" s="584"/>
      <c r="G203" s="585" t="s">
        <v>103</v>
      </c>
    </row>
    <row r="204" spans="1:7" ht="45">
      <c r="A204" s="66"/>
      <c r="B204" s="581"/>
      <c r="C204" s="64" t="s">
        <v>127</v>
      </c>
      <c r="D204" s="64" t="s">
        <v>128</v>
      </c>
      <c r="E204" s="65" t="s">
        <v>129</v>
      </c>
      <c r="F204" s="64" t="s">
        <v>130</v>
      </c>
      <c r="G204" s="586"/>
    </row>
    <row r="205" spans="1:7" ht="33.75">
      <c r="A205" s="68"/>
      <c r="B205" s="94" t="s">
        <v>403</v>
      </c>
      <c r="C205" s="58">
        <v>10000</v>
      </c>
      <c r="D205" s="58">
        <v>0</v>
      </c>
      <c r="E205" s="58">
        <v>0</v>
      </c>
      <c r="F205" s="58">
        <v>0</v>
      </c>
      <c r="G205" s="71">
        <f>SUM(C205:F205)</f>
        <v>10000</v>
      </c>
    </row>
    <row r="206" spans="1:7" ht="22.5">
      <c r="A206" s="66"/>
      <c r="B206" s="94" t="s">
        <v>424</v>
      </c>
      <c r="C206" s="58">
        <v>10000</v>
      </c>
      <c r="D206" s="58">
        <v>0</v>
      </c>
      <c r="E206" s="58">
        <v>0</v>
      </c>
      <c r="F206" s="58">
        <v>0</v>
      </c>
      <c r="G206" s="71">
        <f>SUM(C206:F206)</f>
        <v>10000</v>
      </c>
    </row>
    <row r="207" spans="1:7" ht="24" customHeight="1" thickBot="1">
      <c r="A207" s="72"/>
      <c r="B207" s="84"/>
      <c r="C207" s="84"/>
      <c r="D207" s="84"/>
      <c r="E207" s="84"/>
      <c r="F207" s="84"/>
      <c r="G207" s="85"/>
    </row>
    <row r="208" spans="1:7" ht="24" customHeight="1">
      <c r="A208" s="18"/>
      <c r="B208" s="18"/>
      <c r="C208" s="18"/>
      <c r="D208" s="18"/>
      <c r="E208" s="18"/>
      <c r="F208" s="18"/>
      <c r="G208" s="18"/>
    </row>
    <row r="209" spans="1:7" ht="24" customHeight="1">
      <c r="A209" s="18"/>
      <c r="B209" s="18"/>
      <c r="C209" s="18"/>
      <c r="D209" s="18"/>
      <c r="E209" s="18"/>
      <c r="F209" s="18"/>
      <c r="G209" s="18"/>
    </row>
    <row r="210" spans="1:7" ht="11.25" customHeight="1" thickBot="1">
      <c r="A210" s="18"/>
      <c r="B210" s="18"/>
      <c r="C210" s="18"/>
      <c r="D210" s="18"/>
      <c r="E210" s="18"/>
      <c r="F210" s="18"/>
      <c r="G210" s="18"/>
    </row>
    <row r="211" spans="1:7" ht="28.5" customHeight="1">
      <c r="A211" s="572" t="s">
        <v>387</v>
      </c>
      <c r="B211" s="573"/>
      <c r="C211" s="573"/>
      <c r="D211" s="573"/>
      <c r="E211" s="573"/>
      <c r="F211" s="573"/>
      <c r="G211" s="574"/>
    </row>
    <row r="212" spans="1:7" ht="15">
      <c r="A212" s="66"/>
      <c r="B212" s="18"/>
      <c r="C212" s="18"/>
      <c r="D212" s="18"/>
      <c r="E212" s="18"/>
      <c r="F212" s="18"/>
      <c r="G212" s="67"/>
    </row>
    <row r="213" spans="1:7" ht="15">
      <c r="A213" s="590" t="s">
        <v>114</v>
      </c>
      <c r="B213" s="591"/>
      <c r="C213" s="591"/>
      <c r="D213" s="591"/>
      <c r="E213" s="591"/>
      <c r="F213" s="591"/>
      <c r="G213" s="592"/>
    </row>
    <row r="214" spans="1:7" ht="10.5" customHeight="1">
      <c r="A214" s="66"/>
      <c r="B214" s="18"/>
      <c r="C214" s="18"/>
      <c r="D214" s="18"/>
      <c r="E214" s="18"/>
      <c r="F214" s="18"/>
      <c r="G214" s="67"/>
    </row>
    <row r="215" spans="1:7" ht="15">
      <c r="A215" s="68" t="s">
        <v>115</v>
      </c>
      <c r="B215" s="69"/>
      <c r="C215" s="69"/>
      <c r="D215" s="69"/>
      <c r="E215" s="69"/>
      <c r="F215" s="69"/>
      <c r="G215" s="70"/>
    </row>
    <row r="216" spans="1:7" ht="10.5" customHeight="1">
      <c r="A216" s="66"/>
      <c r="B216" s="18"/>
      <c r="C216" s="18"/>
      <c r="D216" s="18"/>
      <c r="E216" s="18"/>
      <c r="F216" s="18"/>
      <c r="G216" s="67"/>
    </row>
    <row r="217" spans="1:7" ht="15" customHeight="1">
      <c r="A217" s="68" t="s">
        <v>312</v>
      </c>
      <c r="B217" s="69"/>
      <c r="C217" s="69"/>
      <c r="D217" s="69"/>
      <c r="E217" s="69"/>
      <c r="F217" s="69"/>
      <c r="G217" s="70"/>
    </row>
    <row r="218" spans="1:7" ht="15">
      <c r="A218" s="66"/>
      <c r="B218" s="18"/>
      <c r="C218" s="18"/>
      <c r="D218" s="18"/>
      <c r="E218" s="18"/>
      <c r="F218" s="18"/>
      <c r="G218" s="67"/>
    </row>
    <row r="219" spans="1:7" ht="15">
      <c r="A219" s="577" t="s">
        <v>116</v>
      </c>
      <c r="B219" s="578"/>
      <c r="C219" s="578"/>
      <c r="D219" s="578"/>
      <c r="E219" s="578"/>
      <c r="F219" s="578"/>
      <c r="G219" s="579"/>
    </row>
    <row r="220" spans="1:7" ht="15">
      <c r="A220" s="577"/>
      <c r="B220" s="578"/>
      <c r="C220" s="578"/>
      <c r="D220" s="578"/>
      <c r="E220" s="578"/>
      <c r="F220" s="578"/>
      <c r="G220" s="579"/>
    </row>
    <row r="221" spans="1:7" ht="15">
      <c r="A221" s="86"/>
      <c r="B221" s="87"/>
      <c r="C221" s="87"/>
      <c r="D221" s="87"/>
      <c r="E221" s="87"/>
      <c r="F221" s="87"/>
      <c r="G221" s="88"/>
    </row>
    <row r="222" spans="1:7" ht="15" customHeight="1">
      <c r="A222" s="68" t="s">
        <v>100</v>
      </c>
      <c r="B222" s="69"/>
      <c r="C222" s="69"/>
      <c r="D222" s="18"/>
      <c r="E222" s="18"/>
      <c r="F222" s="18"/>
      <c r="G222" s="67"/>
    </row>
    <row r="223" spans="1:7" ht="15">
      <c r="A223" s="68"/>
      <c r="B223" s="69"/>
      <c r="C223" s="69"/>
      <c r="D223" s="18"/>
      <c r="E223" s="18"/>
      <c r="F223" s="18"/>
      <c r="G223" s="67"/>
    </row>
    <row r="224" spans="1:7" ht="19.5" customHeight="1">
      <c r="A224" s="66"/>
      <c r="B224" s="580" t="s">
        <v>101</v>
      </c>
      <c r="C224" s="582" t="s">
        <v>102</v>
      </c>
      <c r="D224" s="583"/>
      <c r="E224" s="583"/>
      <c r="F224" s="584"/>
      <c r="G224" s="585" t="s">
        <v>103</v>
      </c>
    </row>
    <row r="225" spans="1:7" ht="33" customHeight="1">
      <c r="A225" s="66"/>
      <c r="B225" s="581"/>
      <c r="C225" s="64" t="s">
        <v>127</v>
      </c>
      <c r="D225" s="64" t="s">
        <v>128</v>
      </c>
      <c r="E225" s="65" t="s">
        <v>129</v>
      </c>
      <c r="F225" s="64" t="s">
        <v>130</v>
      </c>
      <c r="G225" s="586"/>
    </row>
    <row r="226" spans="1:7" ht="33.75">
      <c r="A226" s="68"/>
      <c r="B226" s="94" t="s">
        <v>403</v>
      </c>
      <c r="C226" s="58">
        <v>52000</v>
      </c>
      <c r="D226" s="58">
        <v>0</v>
      </c>
      <c r="E226" s="58">
        <v>0</v>
      </c>
      <c r="F226" s="58">
        <v>0</v>
      </c>
      <c r="G226" s="71">
        <f>SUM(C226:F226)</f>
        <v>52000</v>
      </c>
    </row>
    <row r="227" spans="1:7" ht="22.5">
      <c r="A227" s="66"/>
      <c r="B227" s="94" t="s">
        <v>424</v>
      </c>
      <c r="C227" s="58">
        <v>10000</v>
      </c>
      <c r="D227" s="58">
        <v>0</v>
      </c>
      <c r="E227" s="58">
        <v>0</v>
      </c>
      <c r="F227" s="58">
        <v>0</v>
      </c>
      <c r="G227" s="71">
        <f>SUM(C227:F227)</f>
        <v>10000</v>
      </c>
    </row>
    <row r="228" spans="1:7" ht="27" customHeight="1" thickBot="1">
      <c r="A228" s="72"/>
      <c r="B228" s="73"/>
      <c r="C228" s="74"/>
      <c r="D228" s="74"/>
      <c r="E228" s="74"/>
      <c r="F228" s="74"/>
      <c r="G228" s="75"/>
    </row>
    <row r="229" spans="1:7" ht="10.5" customHeight="1">
      <c r="A229" s="18"/>
      <c r="B229" s="59"/>
      <c r="C229" s="60"/>
      <c r="D229" s="60"/>
      <c r="E229" s="60"/>
      <c r="F229" s="60"/>
      <c r="G229" s="61"/>
    </row>
    <row r="230" spans="1:7" ht="15">
      <c r="A230" s="18"/>
      <c r="B230" s="59"/>
      <c r="C230" s="60"/>
      <c r="D230" s="60"/>
      <c r="E230" s="60"/>
      <c r="F230" s="60"/>
      <c r="G230" s="61"/>
    </row>
    <row r="231" spans="1:7" ht="12" customHeight="1" thickBot="1">
      <c r="A231" s="18"/>
      <c r="B231" s="59"/>
      <c r="C231" s="60"/>
      <c r="D231" s="60"/>
      <c r="E231" s="60"/>
      <c r="F231" s="60"/>
      <c r="G231" s="61"/>
    </row>
    <row r="232" spans="1:7" ht="15">
      <c r="A232" s="602" t="s">
        <v>388</v>
      </c>
      <c r="B232" s="603"/>
      <c r="C232" s="603"/>
      <c r="D232" s="603"/>
      <c r="E232" s="603"/>
      <c r="F232" s="603"/>
      <c r="G232" s="604"/>
    </row>
    <row r="233" spans="1:7" ht="15">
      <c r="A233" s="66"/>
      <c r="B233" s="18"/>
      <c r="C233" s="18"/>
      <c r="D233" s="18"/>
      <c r="E233" s="18"/>
      <c r="F233" s="18"/>
      <c r="G233" s="67"/>
    </row>
    <row r="234" spans="1:7" ht="15">
      <c r="A234" s="590" t="s">
        <v>105</v>
      </c>
      <c r="B234" s="591"/>
      <c r="C234" s="591"/>
      <c r="D234" s="591"/>
      <c r="E234" s="591"/>
      <c r="F234" s="591"/>
      <c r="G234" s="592"/>
    </row>
    <row r="235" spans="1:7" ht="15">
      <c r="A235" s="66"/>
      <c r="B235" s="18"/>
      <c r="C235" s="18"/>
      <c r="D235" s="18"/>
      <c r="E235" s="18"/>
      <c r="F235" s="18"/>
      <c r="G235" s="67"/>
    </row>
    <row r="236" spans="1:7" ht="15" customHeight="1">
      <c r="A236" s="68" t="s">
        <v>115</v>
      </c>
      <c r="B236" s="69"/>
      <c r="C236" s="69"/>
      <c r="D236" s="69"/>
      <c r="E236" s="69"/>
      <c r="F236" s="69"/>
      <c r="G236" s="70"/>
    </row>
    <row r="237" spans="1:7" ht="15">
      <c r="A237" s="66"/>
      <c r="B237" s="18"/>
      <c r="C237" s="18"/>
      <c r="D237" s="18"/>
      <c r="E237" s="18"/>
      <c r="F237" s="18"/>
      <c r="G237" s="67"/>
    </row>
    <row r="238" spans="1:7" ht="15">
      <c r="A238" s="68" t="s">
        <v>312</v>
      </c>
      <c r="B238" s="69"/>
      <c r="C238" s="69"/>
      <c r="D238" s="69"/>
      <c r="E238" s="69"/>
      <c r="F238" s="69"/>
      <c r="G238" s="70"/>
    </row>
    <row r="239" spans="1:7" ht="22.5" customHeight="1">
      <c r="A239" s="577" t="s">
        <v>369</v>
      </c>
      <c r="B239" s="578"/>
      <c r="C239" s="578"/>
      <c r="D239" s="578"/>
      <c r="E239" s="578"/>
      <c r="F239" s="578"/>
      <c r="G239" s="579"/>
    </row>
    <row r="240" spans="1:7" ht="33.75" customHeight="1">
      <c r="A240" s="577"/>
      <c r="B240" s="578"/>
      <c r="C240" s="578"/>
      <c r="D240" s="578"/>
      <c r="E240" s="578"/>
      <c r="F240" s="578"/>
      <c r="G240" s="579"/>
    </row>
    <row r="241" spans="1:7" ht="15">
      <c r="A241" s="79"/>
      <c r="B241" s="80"/>
      <c r="C241" s="80"/>
      <c r="D241" s="80"/>
      <c r="E241" s="80"/>
      <c r="F241" s="80"/>
      <c r="G241" s="81"/>
    </row>
    <row r="242" spans="1:7" ht="15">
      <c r="A242" s="68" t="s">
        <v>100</v>
      </c>
      <c r="B242" s="69"/>
      <c r="C242" s="69"/>
      <c r="D242" s="18"/>
      <c r="E242" s="18"/>
      <c r="F242" s="18"/>
      <c r="G242" s="67"/>
    </row>
    <row r="243" spans="1:7" ht="15">
      <c r="A243" s="66"/>
      <c r="B243" s="18"/>
      <c r="C243" s="18"/>
      <c r="D243" s="18"/>
      <c r="E243" s="18"/>
      <c r="F243" s="18"/>
      <c r="G243" s="67"/>
    </row>
    <row r="244" spans="1:7" ht="15">
      <c r="A244" s="66"/>
      <c r="B244" s="580" t="s">
        <v>101</v>
      </c>
      <c r="C244" s="582" t="s">
        <v>102</v>
      </c>
      <c r="D244" s="583"/>
      <c r="E244" s="583"/>
      <c r="F244" s="584"/>
      <c r="G244" s="585" t="s">
        <v>103</v>
      </c>
    </row>
    <row r="245" spans="1:7" ht="45">
      <c r="A245" s="66"/>
      <c r="B245" s="581"/>
      <c r="C245" s="64" t="s">
        <v>127</v>
      </c>
      <c r="D245" s="64" t="s">
        <v>128</v>
      </c>
      <c r="E245" s="65" t="s">
        <v>129</v>
      </c>
      <c r="F245" s="64" t="s">
        <v>130</v>
      </c>
      <c r="G245" s="586"/>
    </row>
    <row r="246" spans="1:7" ht="33.75">
      <c r="A246" s="68"/>
      <c r="B246" s="94" t="s">
        <v>403</v>
      </c>
      <c r="C246" s="58">
        <v>0</v>
      </c>
      <c r="D246" s="58">
        <v>74000</v>
      </c>
      <c r="E246" s="58">
        <v>0</v>
      </c>
      <c r="F246" s="58">
        <v>0</v>
      </c>
      <c r="G246" s="71">
        <f>SUM(C246:F246)</f>
        <v>74000</v>
      </c>
    </row>
    <row r="247" spans="1:7" ht="22.5">
      <c r="A247" s="66"/>
      <c r="B247" s="94" t="s">
        <v>424</v>
      </c>
      <c r="C247" s="58">
        <v>0</v>
      </c>
      <c r="D247" s="58">
        <v>74000</v>
      </c>
      <c r="E247" s="58">
        <v>0</v>
      </c>
      <c r="F247" s="58">
        <v>0</v>
      </c>
      <c r="G247" s="71">
        <f>SUM(C247:F247)</f>
        <v>74000</v>
      </c>
    </row>
    <row r="248" spans="1:7" ht="27.75" customHeight="1" thickBot="1">
      <c r="A248" s="72"/>
      <c r="B248" s="73"/>
      <c r="C248" s="74"/>
      <c r="D248" s="74"/>
      <c r="E248" s="74"/>
      <c r="F248" s="74"/>
      <c r="G248" s="75"/>
    </row>
    <row r="249" spans="1:7" ht="27.75" customHeight="1">
      <c r="A249" s="18"/>
      <c r="B249" s="59"/>
      <c r="C249" s="60"/>
      <c r="D249" s="60"/>
      <c r="E249" s="60"/>
      <c r="F249" s="60"/>
      <c r="G249" s="61"/>
    </row>
    <row r="250" spans="1:7" ht="19.5" customHeight="1">
      <c r="A250" s="18"/>
      <c r="B250" s="59"/>
      <c r="C250" s="60"/>
      <c r="D250" s="60"/>
      <c r="E250" s="60"/>
      <c r="F250" s="60"/>
      <c r="G250" s="61"/>
    </row>
    <row r="251" spans="2:7" ht="10.5" customHeight="1" thickBot="1">
      <c r="B251" s="59"/>
      <c r="C251" s="60"/>
      <c r="D251" s="60"/>
      <c r="E251" s="60"/>
      <c r="F251" s="60"/>
      <c r="G251" s="61"/>
    </row>
    <row r="252" spans="1:7" ht="27" customHeight="1">
      <c r="A252" s="627" t="s">
        <v>389</v>
      </c>
      <c r="B252" s="628"/>
      <c r="C252" s="628"/>
      <c r="D252" s="628"/>
      <c r="E252" s="628"/>
      <c r="F252" s="628"/>
      <c r="G252" s="629"/>
    </row>
    <row r="253" spans="1:7" ht="15">
      <c r="A253" s="66"/>
      <c r="B253" s="18"/>
      <c r="C253" s="18"/>
      <c r="D253" s="18"/>
      <c r="E253" s="18"/>
      <c r="F253" s="18"/>
      <c r="G253" s="67"/>
    </row>
    <row r="254" spans="1:7" ht="15">
      <c r="A254" s="590" t="s">
        <v>117</v>
      </c>
      <c r="B254" s="591"/>
      <c r="C254" s="591"/>
      <c r="D254" s="591"/>
      <c r="E254" s="591"/>
      <c r="F254" s="591"/>
      <c r="G254" s="592"/>
    </row>
    <row r="255" spans="1:7" ht="9.75" customHeight="1">
      <c r="A255" s="66"/>
      <c r="B255" s="18"/>
      <c r="C255" s="18"/>
      <c r="D255" s="18"/>
      <c r="E255" s="18"/>
      <c r="F255" s="18"/>
      <c r="G255" s="67"/>
    </row>
    <row r="256" spans="1:7" ht="15" customHeight="1">
      <c r="A256" s="68" t="s">
        <v>118</v>
      </c>
      <c r="B256" s="69"/>
      <c r="C256" s="69"/>
      <c r="D256" s="69"/>
      <c r="E256" s="69"/>
      <c r="F256" s="69"/>
      <c r="G256" s="70"/>
    </row>
    <row r="257" spans="1:7" ht="15">
      <c r="A257" s="66"/>
      <c r="B257" s="18"/>
      <c r="C257" s="18"/>
      <c r="D257" s="18"/>
      <c r="E257" s="18"/>
      <c r="F257" s="18"/>
      <c r="G257" s="67"/>
    </row>
    <row r="258" spans="1:7" ht="15">
      <c r="A258" s="68" t="s">
        <v>99</v>
      </c>
      <c r="B258" s="69"/>
      <c r="C258" s="69"/>
      <c r="D258" s="69"/>
      <c r="E258" s="69"/>
      <c r="F258" s="69"/>
      <c r="G258" s="70"/>
    </row>
    <row r="259" spans="1:7" ht="15">
      <c r="A259" s="577" t="s">
        <v>119</v>
      </c>
      <c r="B259" s="578"/>
      <c r="C259" s="578"/>
      <c r="D259" s="578"/>
      <c r="E259" s="578"/>
      <c r="F259" s="578"/>
      <c r="G259" s="579"/>
    </row>
    <row r="260" spans="1:7" ht="15">
      <c r="A260" s="577"/>
      <c r="B260" s="578"/>
      <c r="C260" s="578"/>
      <c r="D260" s="578"/>
      <c r="E260" s="578"/>
      <c r="F260" s="578"/>
      <c r="G260" s="579"/>
    </row>
    <row r="261" spans="1:7" ht="15" customHeight="1">
      <c r="A261" s="79"/>
      <c r="B261" s="80"/>
      <c r="C261" s="80"/>
      <c r="D261" s="80"/>
      <c r="E261" s="80"/>
      <c r="F261" s="80"/>
      <c r="G261" s="81"/>
    </row>
    <row r="262" spans="1:7" ht="15">
      <c r="A262" s="577" t="s">
        <v>100</v>
      </c>
      <c r="B262" s="578"/>
      <c r="C262" s="578"/>
      <c r="D262" s="578"/>
      <c r="E262" s="578"/>
      <c r="F262" s="578"/>
      <c r="G262" s="579"/>
    </row>
    <row r="263" spans="1:7" ht="15">
      <c r="A263" s="86"/>
      <c r="B263" s="87"/>
      <c r="C263" s="87"/>
      <c r="D263" s="87"/>
      <c r="E263" s="87"/>
      <c r="F263" s="87"/>
      <c r="G263" s="88"/>
    </row>
    <row r="264" spans="1:7" ht="20.25" customHeight="1">
      <c r="A264" s="66"/>
      <c r="B264" s="580" t="s">
        <v>101</v>
      </c>
      <c r="C264" s="582" t="s">
        <v>102</v>
      </c>
      <c r="D264" s="583"/>
      <c r="E264" s="583"/>
      <c r="F264" s="584"/>
      <c r="G264" s="585" t="s">
        <v>103</v>
      </c>
    </row>
    <row r="265" spans="1:7" ht="44.25" customHeight="1">
      <c r="A265" s="66"/>
      <c r="B265" s="581"/>
      <c r="C265" s="64" t="s">
        <v>127</v>
      </c>
      <c r="D265" s="64" t="s">
        <v>128</v>
      </c>
      <c r="E265" s="65" t="s">
        <v>129</v>
      </c>
      <c r="F265" s="64" t="s">
        <v>130</v>
      </c>
      <c r="G265" s="586"/>
    </row>
    <row r="266" spans="1:7" ht="33.75">
      <c r="A266" s="68"/>
      <c r="B266" s="94" t="s">
        <v>403</v>
      </c>
      <c r="C266" s="58">
        <v>0</v>
      </c>
      <c r="D266" s="58">
        <v>36000</v>
      </c>
      <c r="E266" s="58">
        <v>0</v>
      </c>
      <c r="F266" s="58">
        <v>0</v>
      </c>
      <c r="G266" s="71">
        <f>SUM(C266:F266)</f>
        <v>36000</v>
      </c>
    </row>
    <row r="267" spans="1:7" ht="22.5">
      <c r="A267" s="66"/>
      <c r="B267" s="94" t="s">
        <v>424</v>
      </c>
      <c r="C267" s="58">
        <v>10000</v>
      </c>
      <c r="D267" s="58">
        <v>10000</v>
      </c>
      <c r="E267" s="58">
        <v>0</v>
      </c>
      <c r="F267" s="58">
        <v>0</v>
      </c>
      <c r="G267" s="71">
        <f>SUM(C267:F267)</f>
        <v>20000</v>
      </c>
    </row>
    <row r="268" spans="1:7" ht="22.5" customHeight="1" thickBot="1">
      <c r="A268" s="72"/>
      <c r="B268" s="73"/>
      <c r="C268" s="74"/>
      <c r="D268" s="74"/>
      <c r="E268" s="74"/>
      <c r="F268" s="74"/>
      <c r="G268" s="75"/>
    </row>
    <row r="269" spans="1:7" ht="27.75" customHeight="1" thickBot="1">
      <c r="A269" s="176"/>
      <c r="B269" s="191"/>
      <c r="C269" s="178"/>
      <c r="D269" s="178"/>
      <c r="E269" s="178"/>
      <c r="F269" s="178"/>
      <c r="G269" s="179"/>
    </row>
    <row r="270" spans="1:7" ht="26.25" customHeight="1">
      <c r="A270" s="572" t="s">
        <v>390</v>
      </c>
      <c r="B270" s="573"/>
      <c r="C270" s="573"/>
      <c r="D270" s="573"/>
      <c r="E270" s="573"/>
      <c r="F270" s="573"/>
      <c r="G270" s="574"/>
    </row>
    <row r="271" spans="1:7" ht="15">
      <c r="A271" s="68"/>
      <c r="B271" s="69"/>
      <c r="C271" s="90" t="s">
        <v>120</v>
      </c>
      <c r="D271" s="90"/>
      <c r="E271" s="90"/>
      <c r="F271" s="90"/>
      <c r="G271" s="70"/>
    </row>
    <row r="272" spans="1:7" ht="15">
      <c r="A272" s="590" t="s">
        <v>114</v>
      </c>
      <c r="B272" s="591"/>
      <c r="C272" s="591"/>
      <c r="D272" s="591"/>
      <c r="E272" s="591"/>
      <c r="F272" s="591"/>
      <c r="G272" s="592"/>
    </row>
    <row r="273" spans="1:7" ht="15" customHeight="1">
      <c r="A273" s="66"/>
      <c r="B273" s="18"/>
      <c r="C273" s="18"/>
      <c r="D273" s="18"/>
      <c r="E273" s="18"/>
      <c r="F273" s="18"/>
      <c r="G273" s="67"/>
    </row>
    <row r="274" spans="1:7" ht="15">
      <c r="A274" s="68" t="s">
        <v>118</v>
      </c>
      <c r="B274" s="69"/>
      <c r="C274" s="69"/>
      <c r="D274" s="69"/>
      <c r="E274" s="69"/>
      <c r="F274" s="69"/>
      <c r="G274" s="70"/>
    </row>
    <row r="275" spans="1:7" ht="15">
      <c r="A275" s="66"/>
      <c r="B275" s="18"/>
      <c r="C275" s="18"/>
      <c r="D275" s="18"/>
      <c r="E275" s="18"/>
      <c r="F275" s="18"/>
      <c r="G275" s="67"/>
    </row>
    <row r="276" spans="1:7" ht="15" customHeight="1">
      <c r="A276" s="68" t="s">
        <v>99</v>
      </c>
      <c r="B276" s="69"/>
      <c r="C276" s="69"/>
      <c r="D276" s="69"/>
      <c r="E276" s="69"/>
      <c r="F276" s="69"/>
      <c r="G276" s="70"/>
    </row>
    <row r="277" spans="1:7" ht="15">
      <c r="A277" s="66"/>
      <c r="B277" s="18"/>
      <c r="C277" s="18"/>
      <c r="D277" s="18"/>
      <c r="E277" s="18"/>
      <c r="F277" s="18"/>
      <c r="G277" s="67"/>
    </row>
    <row r="278" spans="1:7" ht="15" customHeight="1">
      <c r="A278" s="577" t="s">
        <v>365</v>
      </c>
      <c r="B278" s="578"/>
      <c r="C278" s="578"/>
      <c r="D278" s="578"/>
      <c r="E278" s="578"/>
      <c r="F278" s="578"/>
      <c r="G278" s="579"/>
    </row>
    <row r="279" spans="1:7" ht="15">
      <c r="A279" s="577"/>
      <c r="B279" s="578"/>
      <c r="C279" s="578"/>
      <c r="D279" s="578"/>
      <c r="E279" s="578"/>
      <c r="F279" s="578"/>
      <c r="G279" s="579"/>
    </row>
    <row r="280" spans="1:7" ht="15">
      <c r="A280" s="630" t="s">
        <v>100</v>
      </c>
      <c r="B280" s="631"/>
      <c r="C280" s="631"/>
      <c r="D280" s="631"/>
      <c r="E280" s="631"/>
      <c r="F280" s="18"/>
      <c r="G280" s="67"/>
    </row>
    <row r="281" spans="1:7" ht="16.5" customHeight="1">
      <c r="A281" s="68"/>
      <c r="B281" s="69"/>
      <c r="C281" s="69"/>
      <c r="D281" s="18"/>
      <c r="E281" s="18"/>
      <c r="F281" s="18"/>
      <c r="G281" s="67"/>
    </row>
    <row r="282" spans="1:7" ht="33.75" customHeight="1">
      <c r="A282" s="66"/>
      <c r="B282" s="580" t="s">
        <v>101</v>
      </c>
      <c r="C282" s="582" t="s">
        <v>102</v>
      </c>
      <c r="D282" s="583"/>
      <c r="E282" s="583"/>
      <c r="F282" s="584"/>
      <c r="G282" s="585" t="s">
        <v>103</v>
      </c>
    </row>
    <row r="283" spans="1:7" ht="48.75" customHeight="1">
      <c r="A283" s="66"/>
      <c r="B283" s="581"/>
      <c r="C283" s="64" t="s">
        <v>127</v>
      </c>
      <c r="D283" s="64" t="s">
        <v>128</v>
      </c>
      <c r="E283" s="65" t="s">
        <v>129</v>
      </c>
      <c r="F283" s="64" t="s">
        <v>130</v>
      </c>
      <c r="G283" s="586"/>
    </row>
    <row r="284" spans="1:7" ht="25.5" customHeight="1">
      <c r="A284" s="68"/>
      <c r="B284" s="94" t="s">
        <v>403</v>
      </c>
      <c r="C284" s="58">
        <v>20000</v>
      </c>
      <c r="D284" s="58">
        <v>0</v>
      </c>
      <c r="E284" s="58">
        <v>0</v>
      </c>
      <c r="F284" s="58">
        <v>0</v>
      </c>
      <c r="G284" s="71">
        <f>SUM(C284:F284)</f>
        <v>20000</v>
      </c>
    </row>
    <row r="285" spans="1:7" ht="34.5" customHeight="1">
      <c r="A285" s="82"/>
      <c r="B285" s="94" t="s">
        <v>424</v>
      </c>
      <c r="C285" s="58">
        <v>0</v>
      </c>
      <c r="D285" s="58">
        <v>0</v>
      </c>
      <c r="E285" s="58">
        <v>0</v>
      </c>
      <c r="F285" s="58">
        <v>0</v>
      </c>
      <c r="G285" s="71">
        <f>SUM(C285:F285)</f>
        <v>0</v>
      </c>
    </row>
    <row r="286" spans="1:7" ht="25.5" customHeight="1" thickBot="1">
      <c r="A286" s="83"/>
      <c r="B286" s="73"/>
      <c r="C286" s="74"/>
      <c r="D286" s="74"/>
      <c r="E286" s="74"/>
      <c r="F286" s="74"/>
      <c r="G286" s="75"/>
    </row>
    <row r="287" spans="1:7" ht="25.5" customHeight="1">
      <c r="A287" s="93"/>
      <c r="B287" s="59"/>
      <c r="C287" s="60"/>
      <c r="D287" s="60"/>
      <c r="E287" s="60"/>
      <c r="F287" s="60"/>
      <c r="G287" s="61"/>
    </row>
    <row r="288" spans="1:7" ht="15.75" thickBot="1">
      <c r="A288" s="93"/>
      <c r="B288" s="59"/>
      <c r="C288" s="60"/>
      <c r="D288" s="60"/>
      <c r="E288" s="60"/>
      <c r="F288" s="60"/>
      <c r="G288" s="61"/>
    </row>
    <row r="289" spans="1:7" ht="15">
      <c r="A289" s="602" t="s">
        <v>12</v>
      </c>
      <c r="B289" s="603"/>
      <c r="C289" s="603"/>
      <c r="D289" s="603"/>
      <c r="E289" s="603"/>
      <c r="F289" s="603"/>
      <c r="G289" s="604"/>
    </row>
    <row r="290" spans="1:7" ht="11.25" customHeight="1">
      <c r="A290" s="593" t="s">
        <v>314</v>
      </c>
      <c r="B290" s="594"/>
      <c r="C290" s="594"/>
      <c r="D290" s="594"/>
      <c r="E290" s="594"/>
      <c r="F290" s="594"/>
      <c r="G290" s="595"/>
    </row>
    <row r="291" spans="1:7" ht="15">
      <c r="A291" s="590" t="s">
        <v>111</v>
      </c>
      <c r="B291" s="591"/>
      <c r="C291" s="591"/>
      <c r="D291" s="591"/>
      <c r="E291" s="591"/>
      <c r="F291" s="591"/>
      <c r="G291" s="592"/>
    </row>
    <row r="292" spans="1:7" ht="9.75" customHeight="1">
      <c r="A292" s="66"/>
      <c r="B292" s="18"/>
      <c r="C292" s="18"/>
      <c r="D292" s="18"/>
      <c r="E292" s="18"/>
      <c r="F292" s="18"/>
      <c r="G292" s="67"/>
    </row>
    <row r="293" spans="1:7" ht="15">
      <c r="A293" s="68" t="s">
        <v>118</v>
      </c>
      <c r="B293" s="69"/>
      <c r="C293" s="69"/>
      <c r="D293" s="69"/>
      <c r="E293" s="69"/>
      <c r="F293" s="69"/>
      <c r="G293" s="70"/>
    </row>
    <row r="294" spans="1:7" ht="10.5" customHeight="1">
      <c r="A294" s="66"/>
      <c r="B294" s="18"/>
      <c r="C294" s="18"/>
      <c r="D294" s="18"/>
      <c r="E294" s="18"/>
      <c r="F294" s="18"/>
      <c r="G294" s="67"/>
    </row>
    <row r="295" spans="1:7" ht="15">
      <c r="A295" s="68" t="s">
        <v>99</v>
      </c>
      <c r="B295" s="69"/>
      <c r="C295" s="69"/>
      <c r="D295" s="69"/>
      <c r="E295" s="69"/>
      <c r="F295" s="69"/>
      <c r="G295" s="70"/>
    </row>
    <row r="296" spans="1:7" ht="15">
      <c r="A296" s="66"/>
      <c r="B296" s="18"/>
      <c r="C296" s="18"/>
      <c r="D296" s="18"/>
      <c r="E296" s="18"/>
      <c r="F296" s="18"/>
      <c r="G296" s="67"/>
    </row>
    <row r="297" spans="1:7" ht="15">
      <c r="A297" s="577" t="s">
        <v>121</v>
      </c>
      <c r="B297" s="578"/>
      <c r="C297" s="578"/>
      <c r="D297" s="578"/>
      <c r="E297" s="578"/>
      <c r="F297" s="578"/>
      <c r="G297" s="579"/>
    </row>
    <row r="298" spans="1:7" ht="15" customHeight="1">
      <c r="A298" s="577"/>
      <c r="B298" s="578"/>
      <c r="C298" s="578"/>
      <c r="D298" s="578"/>
      <c r="E298" s="578"/>
      <c r="F298" s="578"/>
      <c r="G298" s="579"/>
    </row>
    <row r="299" spans="1:7" ht="15">
      <c r="A299" s="86"/>
      <c r="B299" s="87"/>
      <c r="C299" s="87"/>
      <c r="D299" s="87"/>
      <c r="E299" s="87"/>
      <c r="F299" s="87"/>
      <c r="G299" s="88"/>
    </row>
    <row r="300" spans="1:7" ht="15">
      <c r="A300" s="68" t="s">
        <v>100</v>
      </c>
      <c r="B300" s="69"/>
      <c r="C300" s="69"/>
      <c r="D300" s="18"/>
      <c r="E300" s="18"/>
      <c r="F300" s="18"/>
      <c r="G300" s="67"/>
    </row>
    <row r="301" spans="1:7" ht="21.75" customHeight="1">
      <c r="A301" s="68"/>
      <c r="B301" s="69"/>
      <c r="C301" s="69"/>
      <c r="D301" s="18"/>
      <c r="E301" s="18"/>
      <c r="F301" s="18"/>
      <c r="G301" s="67"/>
    </row>
    <row r="302" spans="1:7" ht="32.25" customHeight="1">
      <c r="A302" s="66"/>
      <c r="B302" s="580" t="s">
        <v>101</v>
      </c>
      <c r="C302" s="582" t="s">
        <v>102</v>
      </c>
      <c r="D302" s="583"/>
      <c r="E302" s="583"/>
      <c r="F302" s="584"/>
      <c r="G302" s="585" t="s">
        <v>103</v>
      </c>
    </row>
    <row r="303" spans="1:7" ht="45">
      <c r="A303" s="66"/>
      <c r="B303" s="581"/>
      <c r="C303" s="64" t="s">
        <v>127</v>
      </c>
      <c r="D303" s="64" t="s">
        <v>128</v>
      </c>
      <c r="E303" s="65" t="s">
        <v>129</v>
      </c>
      <c r="F303" s="64" t="s">
        <v>130</v>
      </c>
      <c r="G303" s="586"/>
    </row>
    <row r="304" spans="1:7" ht="33.75">
      <c r="A304" s="68"/>
      <c r="B304" s="172" t="s">
        <v>403</v>
      </c>
      <c r="C304" s="173">
        <v>7020</v>
      </c>
      <c r="D304" s="173">
        <v>0</v>
      </c>
      <c r="E304" s="173">
        <v>0</v>
      </c>
      <c r="F304" s="173">
        <v>0</v>
      </c>
      <c r="G304" s="71">
        <f>SUM(C304:F304)</f>
        <v>7020</v>
      </c>
    </row>
    <row r="305" spans="1:7" ht="35.25" customHeight="1" thickBot="1">
      <c r="A305" s="66"/>
      <c r="B305" s="94" t="s">
        <v>424</v>
      </c>
      <c r="C305" s="173">
        <v>10000</v>
      </c>
      <c r="D305" s="173">
        <v>0</v>
      </c>
      <c r="E305" s="173">
        <v>0</v>
      </c>
      <c r="F305" s="173">
        <v>0</v>
      </c>
      <c r="G305" s="174">
        <f>SUM(C305:F305)</f>
        <v>10000</v>
      </c>
    </row>
    <row r="306" spans="1:7" ht="19.5" customHeight="1">
      <c r="A306" s="176"/>
      <c r="B306" s="177"/>
      <c r="C306" s="178"/>
      <c r="D306" s="178"/>
      <c r="E306" s="178"/>
      <c r="F306" s="178"/>
      <c r="G306" s="179"/>
    </row>
    <row r="307" spans="1:7" ht="15.75" thickBot="1">
      <c r="A307" s="84"/>
      <c r="B307" s="84"/>
      <c r="C307" s="84"/>
      <c r="D307" s="84"/>
      <c r="E307" s="84"/>
      <c r="F307" s="84"/>
      <c r="G307" s="84"/>
    </row>
    <row r="308" spans="1:7" ht="27" customHeight="1">
      <c r="A308" s="572" t="s">
        <v>13</v>
      </c>
      <c r="B308" s="596"/>
      <c r="C308" s="596"/>
      <c r="D308" s="596"/>
      <c r="E308" s="596"/>
      <c r="F308" s="596"/>
      <c r="G308" s="597"/>
    </row>
    <row r="309" spans="1:7" ht="15">
      <c r="A309" s="182"/>
      <c r="B309" s="183"/>
      <c r="C309" s="183"/>
      <c r="D309" s="183"/>
      <c r="E309" s="183"/>
      <c r="F309" s="183"/>
      <c r="G309" s="184"/>
    </row>
    <row r="310" spans="1:7" ht="15">
      <c r="A310" s="590" t="s">
        <v>105</v>
      </c>
      <c r="B310" s="591"/>
      <c r="C310" s="591"/>
      <c r="D310" s="591"/>
      <c r="E310" s="591"/>
      <c r="F310" s="591"/>
      <c r="G310" s="592"/>
    </row>
    <row r="311" spans="1:7" ht="15" customHeight="1">
      <c r="A311" s="66"/>
      <c r="B311" s="18"/>
      <c r="C311" s="18"/>
      <c r="D311" s="18"/>
      <c r="E311" s="18"/>
      <c r="F311" s="18"/>
      <c r="G311" s="67"/>
    </row>
    <row r="312" spans="1:7" ht="15">
      <c r="A312" s="68" t="s">
        <v>118</v>
      </c>
      <c r="B312" s="69"/>
      <c r="C312" s="69"/>
      <c r="D312" s="69"/>
      <c r="E312" s="69"/>
      <c r="F312" s="69"/>
      <c r="G312" s="70"/>
    </row>
    <row r="313" spans="1:7" ht="15">
      <c r="A313" s="68" t="s">
        <v>312</v>
      </c>
      <c r="B313" s="69"/>
      <c r="C313" s="69"/>
      <c r="D313" s="69"/>
      <c r="E313" s="69"/>
      <c r="F313" s="69"/>
      <c r="G313" s="70"/>
    </row>
    <row r="314" spans="1:7" ht="24" customHeight="1">
      <c r="A314" s="577" t="s">
        <v>429</v>
      </c>
      <c r="B314" s="578"/>
      <c r="C314" s="578"/>
      <c r="D314" s="578"/>
      <c r="E314" s="578"/>
      <c r="F314" s="578"/>
      <c r="G314" s="579"/>
    </row>
    <row r="315" spans="1:7" ht="36.75" customHeight="1">
      <c r="A315" s="577"/>
      <c r="B315" s="578"/>
      <c r="C315" s="578"/>
      <c r="D315" s="578"/>
      <c r="E315" s="578"/>
      <c r="F315" s="578"/>
      <c r="G315" s="579"/>
    </row>
    <row r="316" spans="1:7" ht="15">
      <c r="A316" s="86"/>
      <c r="B316" s="87"/>
      <c r="C316" s="87"/>
      <c r="D316" s="87"/>
      <c r="E316" s="87"/>
      <c r="F316" s="87"/>
      <c r="G316" s="88"/>
    </row>
    <row r="317" spans="1:7" ht="15">
      <c r="A317" s="68" t="s">
        <v>100</v>
      </c>
      <c r="B317" s="69"/>
      <c r="C317" s="69"/>
      <c r="D317" s="18"/>
      <c r="E317" s="18"/>
      <c r="F317" s="18"/>
      <c r="G317" s="67"/>
    </row>
    <row r="318" spans="1:7" ht="15">
      <c r="A318" s="68"/>
      <c r="B318" s="69"/>
      <c r="C318" s="69"/>
      <c r="D318" s="18"/>
      <c r="E318" s="18"/>
      <c r="F318" s="18"/>
      <c r="G318" s="67"/>
    </row>
    <row r="319" spans="1:7" ht="15">
      <c r="A319" s="66"/>
      <c r="B319" s="580" t="s">
        <v>101</v>
      </c>
      <c r="C319" s="582" t="s">
        <v>102</v>
      </c>
      <c r="D319" s="583"/>
      <c r="E319" s="583"/>
      <c r="F319" s="584"/>
      <c r="G319" s="585" t="s">
        <v>103</v>
      </c>
    </row>
    <row r="320" spans="1:7" ht="45">
      <c r="A320" s="66"/>
      <c r="B320" s="581"/>
      <c r="C320" s="64" t="s">
        <v>127</v>
      </c>
      <c r="D320" s="64" t="s">
        <v>128</v>
      </c>
      <c r="E320" s="65" t="s">
        <v>129</v>
      </c>
      <c r="F320" s="64" t="s">
        <v>412</v>
      </c>
      <c r="G320" s="586"/>
    </row>
    <row r="321" spans="1:7" ht="33.75">
      <c r="A321" s="68"/>
      <c r="B321" s="94" t="s">
        <v>403</v>
      </c>
      <c r="C321" s="58">
        <v>45500</v>
      </c>
      <c r="D321" s="58">
        <v>111500</v>
      </c>
      <c r="E321" s="58">
        <v>0</v>
      </c>
      <c r="F321" s="58">
        <v>33000</v>
      </c>
      <c r="G321" s="71">
        <f>SUM(C321:F321)</f>
        <v>190000</v>
      </c>
    </row>
    <row r="322" spans="1:7" ht="22.5">
      <c r="A322" s="66"/>
      <c r="B322" s="94" t="s">
        <v>424</v>
      </c>
      <c r="C322" s="58">
        <v>121800</v>
      </c>
      <c r="D322" s="58">
        <v>135000</v>
      </c>
      <c r="E322" s="58">
        <v>33200</v>
      </c>
      <c r="F322" s="58">
        <v>0</v>
      </c>
      <c r="G322" s="71">
        <f>SUM(C322:F322)</f>
        <v>290000</v>
      </c>
    </row>
    <row r="323" spans="1:7" ht="15.75" thickBot="1">
      <c r="A323" s="72"/>
      <c r="B323" s="180"/>
      <c r="C323" s="74"/>
      <c r="D323" s="74"/>
      <c r="E323" s="74"/>
      <c r="F323" s="74"/>
      <c r="G323" s="75"/>
    </row>
    <row r="324" spans="1:7" ht="15">
      <c r="A324" s="176"/>
      <c r="B324" s="177"/>
      <c r="C324" s="178"/>
      <c r="D324" s="178"/>
      <c r="E324" s="178"/>
      <c r="F324" s="178"/>
      <c r="G324" s="179"/>
    </row>
    <row r="325" spans="1:7" ht="15">
      <c r="A325" s="18"/>
      <c r="B325" s="169"/>
      <c r="C325" s="60"/>
      <c r="D325" s="60"/>
      <c r="E325" s="60"/>
      <c r="F325" s="60"/>
      <c r="G325" s="61"/>
    </row>
    <row r="326" spans="1:7" ht="15">
      <c r="A326" s="18"/>
      <c r="B326" s="169"/>
      <c r="C326" s="60"/>
      <c r="D326" s="60"/>
      <c r="E326" s="60"/>
      <c r="F326" s="60"/>
      <c r="G326" s="61"/>
    </row>
    <row r="327" spans="1:7" ht="15">
      <c r="A327" s="18"/>
      <c r="B327" s="169"/>
      <c r="C327" s="60"/>
      <c r="D327" s="60"/>
      <c r="E327" s="60"/>
      <c r="F327" s="60"/>
      <c r="G327" s="61"/>
    </row>
    <row r="328" spans="1:7" ht="15">
      <c r="A328" s="18"/>
      <c r="B328" s="169"/>
      <c r="C328" s="60"/>
      <c r="D328" s="60"/>
      <c r="E328" s="60"/>
      <c r="F328" s="60"/>
      <c r="G328" s="61"/>
    </row>
    <row r="329" spans="1:7" ht="15.75" thickBot="1">
      <c r="A329" s="84"/>
      <c r="B329" s="76"/>
      <c r="C329" s="74"/>
      <c r="D329" s="74"/>
      <c r="E329" s="74"/>
      <c r="F329" s="74"/>
      <c r="G329" s="175"/>
    </row>
    <row r="330" spans="1:7" s="8" customFormat="1" ht="22.5" customHeight="1">
      <c r="A330" s="602" t="s">
        <v>391</v>
      </c>
      <c r="B330" s="603"/>
      <c r="C330" s="603"/>
      <c r="D330" s="603"/>
      <c r="E330" s="603"/>
      <c r="F330" s="603"/>
      <c r="G330" s="604"/>
    </row>
    <row r="331" spans="1:7" s="8" customFormat="1" ht="15">
      <c r="A331" s="68"/>
      <c r="B331" s="69"/>
      <c r="C331" s="90" t="s">
        <v>120</v>
      </c>
      <c r="D331" s="90"/>
      <c r="E331" s="90"/>
      <c r="F331" s="90"/>
      <c r="G331" s="70"/>
    </row>
    <row r="332" spans="1:7" ht="15">
      <c r="A332" s="590" t="s">
        <v>105</v>
      </c>
      <c r="B332" s="591"/>
      <c r="C332" s="591"/>
      <c r="D332" s="591"/>
      <c r="E332" s="591"/>
      <c r="F332" s="591"/>
      <c r="G332" s="592"/>
    </row>
    <row r="333" spans="1:7" ht="15">
      <c r="A333" s="66"/>
      <c r="B333" s="18"/>
      <c r="C333" s="18"/>
      <c r="D333" s="18"/>
      <c r="E333" s="18"/>
      <c r="F333" s="18"/>
      <c r="G333" s="67"/>
    </row>
    <row r="334" spans="1:7" ht="15">
      <c r="A334" s="68" t="s">
        <v>118</v>
      </c>
      <c r="B334" s="69"/>
      <c r="C334" s="69"/>
      <c r="D334" s="69"/>
      <c r="E334" s="69"/>
      <c r="F334" s="69"/>
      <c r="G334" s="70"/>
    </row>
    <row r="335" spans="1:7" ht="15" customHeight="1">
      <c r="A335" s="66"/>
      <c r="B335" s="18"/>
      <c r="C335" s="18"/>
      <c r="D335" s="18"/>
      <c r="E335" s="18"/>
      <c r="F335" s="18"/>
      <c r="G335" s="67"/>
    </row>
    <row r="336" spans="1:7" ht="15">
      <c r="A336" s="68" t="s">
        <v>99</v>
      </c>
      <c r="B336" s="69"/>
      <c r="C336" s="69"/>
      <c r="D336" s="69"/>
      <c r="E336" s="69"/>
      <c r="F336" s="69"/>
      <c r="G336" s="70"/>
    </row>
    <row r="337" spans="1:7" ht="15">
      <c r="A337" s="577" t="s">
        <v>121</v>
      </c>
      <c r="B337" s="578"/>
      <c r="C337" s="578"/>
      <c r="D337" s="578"/>
      <c r="E337" s="578"/>
      <c r="F337" s="578"/>
      <c r="G337" s="579"/>
    </row>
    <row r="338" spans="1:7" ht="15">
      <c r="A338" s="577"/>
      <c r="B338" s="578"/>
      <c r="C338" s="578"/>
      <c r="D338" s="578"/>
      <c r="E338" s="578"/>
      <c r="F338" s="578"/>
      <c r="G338" s="579"/>
    </row>
    <row r="339" spans="1:7" ht="15">
      <c r="A339" s="86"/>
      <c r="B339" s="87"/>
      <c r="C339" s="87"/>
      <c r="D339" s="87"/>
      <c r="E339" s="87"/>
      <c r="F339" s="87"/>
      <c r="G339" s="88"/>
    </row>
    <row r="340" spans="1:7" ht="15" customHeight="1">
      <c r="A340" s="68" t="s">
        <v>100</v>
      </c>
      <c r="B340" s="69"/>
      <c r="C340" s="69"/>
      <c r="D340" s="18"/>
      <c r="E340" s="18"/>
      <c r="F340" s="18"/>
      <c r="G340" s="67"/>
    </row>
    <row r="341" spans="1:7" ht="15">
      <c r="A341" s="66"/>
      <c r="B341" s="580" t="s">
        <v>101</v>
      </c>
      <c r="C341" s="582" t="s">
        <v>102</v>
      </c>
      <c r="D341" s="583"/>
      <c r="E341" s="583"/>
      <c r="F341" s="584"/>
      <c r="G341" s="585" t="s">
        <v>103</v>
      </c>
    </row>
    <row r="342" spans="1:7" ht="48">
      <c r="A342" s="66"/>
      <c r="B342" s="581"/>
      <c r="C342" s="64" t="s">
        <v>127</v>
      </c>
      <c r="D342" s="64" t="s">
        <v>128</v>
      </c>
      <c r="E342" s="65" t="s">
        <v>129</v>
      </c>
      <c r="F342" s="64" t="s">
        <v>289</v>
      </c>
      <c r="G342" s="586"/>
    </row>
    <row r="343" spans="1:7" ht="24" customHeight="1">
      <c r="A343" s="68"/>
      <c r="B343" s="94" t="s">
        <v>403</v>
      </c>
      <c r="C343" s="58">
        <v>14500</v>
      </c>
      <c r="D343" s="58">
        <v>0</v>
      </c>
      <c r="E343" s="58">
        <v>0</v>
      </c>
      <c r="F343" s="58">
        <v>14500</v>
      </c>
      <c r="G343" s="71">
        <f>SUM(C343:F343)</f>
        <v>29000</v>
      </c>
    </row>
    <row r="344" spans="1:7" ht="36.75" customHeight="1">
      <c r="A344" s="66"/>
      <c r="B344" s="94" t="s">
        <v>424</v>
      </c>
      <c r="C344" s="58">
        <v>15000</v>
      </c>
      <c r="D344" s="58">
        <v>0</v>
      </c>
      <c r="E344" s="58">
        <v>0</v>
      </c>
      <c r="F344" s="58">
        <v>15000</v>
      </c>
      <c r="G344" s="71">
        <f>SUM(C344:F344)</f>
        <v>30000</v>
      </c>
    </row>
    <row r="345" spans="1:7" ht="15.75" thickBot="1">
      <c r="A345" s="66"/>
      <c r="B345" s="169"/>
      <c r="C345" s="60"/>
      <c r="D345" s="60"/>
      <c r="E345" s="60"/>
      <c r="F345" s="60"/>
      <c r="G345" s="89"/>
    </row>
    <row r="346" spans="1:7" ht="24.75" customHeight="1">
      <c r="A346" s="176"/>
      <c r="B346" s="177"/>
      <c r="C346" s="178"/>
      <c r="D346" s="178"/>
      <c r="E346" s="178"/>
      <c r="F346" s="178"/>
      <c r="G346" s="179"/>
    </row>
    <row r="347" spans="1:7" ht="15" customHeight="1" thickBot="1">
      <c r="A347" s="84"/>
      <c r="B347" s="73"/>
      <c r="C347" s="74"/>
      <c r="D347" s="74"/>
      <c r="E347" s="74"/>
      <c r="F347" s="74"/>
      <c r="G347" s="175"/>
    </row>
    <row r="348" spans="1:7" ht="15">
      <c r="A348" s="602" t="s">
        <v>392</v>
      </c>
      <c r="B348" s="603"/>
      <c r="C348" s="603"/>
      <c r="D348" s="603"/>
      <c r="E348" s="603"/>
      <c r="F348" s="603"/>
      <c r="G348" s="604"/>
    </row>
    <row r="349" spans="1:7" ht="15">
      <c r="A349" s="66"/>
      <c r="B349" s="59"/>
      <c r="C349" s="60"/>
      <c r="D349" s="60"/>
      <c r="E349" s="60"/>
      <c r="F349" s="60"/>
      <c r="G349" s="89"/>
    </row>
    <row r="350" spans="1:7" ht="15">
      <c r="A350" s="590" t="s">
        <v>108</v>
      </c>
      <c r="B350" s="591"/>
      <c r="C350" s="591"/>
      <c r="D350" s="591"/>
      <c r="E350" s="591"/>
      <c r="F350" s="591"/>
      <c r="G350" s="592"/>
    </row>
    <row r="351" spans="1:7" ht="15" customHeight="1">
      <c r="A351" s="66"/>
      <c r="B351" s="59"/>
      <c r="C351" s="60"/>
      <c r="D351" s="60"/>
      <c r="E351" s="60"/>
      <c r="F351" s="60"/>
      <c r="G351" s="89"/>
    </row>
    <row r="352" spans="1:7" ht="15">
      <c r="A352" s="68" t="s">
        <v>118</v>
      </c>
      <c r="B352" s="69"/>
      <c r="C352" s="69"/>
      <c r="D352" s="69"/>
      <c r="E352" s="69"/>
      <c r="F352" s="69"/>
      <c r="G352" s="70"/>
    </row>
    <row r="353" spans="1:7" ht="15">
      <c r="A353" s="68" t="s">
        <v>99</v>
      </c>
      <c r="B353" s="69"/>
      <c r="C353" s="69"/>
      <c r="D353" s="69"/>
      <c r="E353" s="69"/>
      <c r="F353" s="69"/>
      <c r="G353" s="70"/>
    </row>
    <row r="354" spans="1:7" ht="12" customHeight="1">
      <c r="A354" s="577" t="s">
        <v>430</v>
      </c>
      <c r="B354" s="578"/>
      <c r="C354" s="578"/>
      <c r="D354" s="578"/>
      <c r="E354" s="578"/>
      <c r="F354" s="578"/>
      <c r="G354" s="579"/>
    </row>
    <row r="355" spans="1:7" ht="20.25" customHeight="1">
      <c r="A355" s="577"/>
      <c r="B355" s="578"/>
      <c r="C355" s="578"/>
      <c r="D355" s="578"/>
      <c r="E355" s="578"/>
      <c r="F355" s="578"/>
      <c r="G355" s="579"/>
    </row>
    <row r="356" spans="1:7" ht="15">
      <c r="A356" s="79"/>
      <c r="B356" s="80"/>
      <c r="C356" s="80"/>
      <c r="D356" s="80"/>
      <c r="E356" s="80"/>
      <c r="F356" s="80"/>
      <c r="G356" s="81"/>
    </row>
    <row r="357" spans="1:7" ht="15">
      <c r="A357" s="68" t="s">
        <v>100</v>
      </c>
      <c r="B357" s="69"/>
      <c r="C357" s="69"/>
      <c r="D357" s="18"/>
      <c r="E357" s="18"/>
      <c r="F357" s="18"/>
      <c r="G357" s="67"/>
    </row>
    <row r="358" spans="1:7" ht="15">
      <c r="A358" s="68"/>
      <c r="B358" s="69"/>
      <c r="C358" s="69"/>
      <c r="D358" s="18"/>
      <c r="E358" s="18"/>
      <c r="F358" s="18"/>
      <c r="G358" s="67"/>
    </row>
    <row r="359" spans="1:7" ht="15.75" customHeight="1">
      <c r="A359" s="66"/>
      <c r="B359" s="580" t="s">
        <v>101</v>
      </c>
      <c r="C359" s="582" t="s">
        <v>102</v>
      </c>
      <c r="D359" s="583"/>
      <c r="E359" s="583"/>
      <c r="F359" s="584"/>
      <c r="G359" s="585" t="s">
        <v>103</v>
      </c>
    </row>
    <row r="360" spans="1:7" ht="33.75" customHeight="1">
      <c r="A360" s="66"/>
      <c r="B360" s="581"/>
      <c r="C360" s="64" t="s">
        <v>127</v>
      </c>
      <c r="D360" s="64" t="s">
        <v>128</v>
      </c>
      <c r="E360" s="65" t="s">
        <v>129</v>
      </c>
      <c r="F360" s="64" t="s">
        <v>130</v>
      </c>
      <c r="G360" s="586"/>
    </row>
    <row r="361" spans="1:7" ht="24.75" customHeight="1">
      <c r="A361" s="68"/>
      <c r="B361" s="94" t="s">
        <v>403</v>
      </c>
      <c r="C361" s="58">
        <v>49990</v>
      </c>
      <c r="D361" s="58">
        <v>0</v>
      </c>
      <c r="E361" s="58">
        <v>33260</v>
      </c>
      <c r="F361" s="58">
        <v>0</v>
      </c>
      <c r="G361" s="71">
        <f>SUM(C361:F361)</f>
        <v>83250</v>
      </c>
    </row>
    <row r="362" spans="1:7" ht="22.5">
      <c r="A362" s="66"/>
      <c r="B362" s="94" t="s">
        <v>424</v>
      </c>
      <c r="C362" s="58">
        <v>25000</v>
      </c>
      <c r="D362" s="58">
        <v>0</v>
      </c>
      <c r="E362" s="58">
        <v>0</v>
      </c>
      <c r="F362" s="58">
        <v>155000</v>
      </c>
      <c r="G362" s="71">
        <f>SUM(C362:F362)</f>
        <v>180000</v>
      </c>
    </row>
    <row r="363" spans="1:7" ht="15.75" thickBot="1">
      <c r="A363" s="72"/>
      <c r="B363" s="73"/>
      <c r="C363" s="74"/>
      <c r="D363" s="74"/>
      <c r="E363" s="74"/>
      <c r="F363" s="74"/>
      <c r="G363" s="75"/>
    </row>
    <row r="364" spans="1:7" ht="15">
      <c r="A364" s="18"/>
      <c r="B364" s="59"/>
      <c r="C364" s="60"/>
      <c r="D364" s="60"/>
      <c r="E364" s="60"/>
      <c r="F364" s="60"/>
      <c r="G364" s="61"/>
    </row>
    <row r="365" spans="1:7" ht="15">
      <c r="A365" s="18"/>
      <c r="B365" s="59"/>
      <c r="C365" s="60"/>
      <c r="D365" s="60"/>
      <c r="E365" s="60"/>
      <c r="F365" s="60"/>
      <c r="G365" s="61"/>
    </row>
    <row r="366" spans="1:7" ht="15">
      <c r="A366" s="18"/>
      <c r="B366" s="59"/>
      <c r="C366" s="60"/>
      <c r="D366" s="60"/>
      <c r="E366" s="60"/>
      <c r="F366" s="60"/>
      <c r="G366" s="61"/>
    </row>
    <row r="367" spans="1:7" ht="15">
      <c r="A367" s="18"/>
      <c r="B367" s="59"/>
      <c r="C367" s="60"/>
      <c r="D367" s="60"/>
      <c r="E367" s="60"/>
      <c r="F367" s="60"/>
      <c r="G367" s="61"/>
    </row>
    <row r="368" spans="1:7" ht="15">
      <c r="A368" s="18"/>
      <c r="B368" s="59"/>
      <c r="C368" s="60"/>
      <c r="D368" s="60"/>
      <c r="E368" s="60"/>
      <c r="F368" s="60"/>
      <c r="G368" s="61"/>
    </row>
    <row r="369" spans="1:7" ht="15">
      <c r="A369" s="18"/>
      <c r="B369" s="59"/>
      <c r="C369" s="60"/>
      <c r="D369" s="60"/>
      <c r="E369" s="60"/>
      <c r="F369" s="60"/>
      <c r="G369" s="61"/>
    </row>
    <row r="370" spans="1:7" ht="15.75" thickBot="1">
      <c r="A370" s="18"/>
      <c r="B370" s="59"/>
      <c r="C370" s="60"/>
      <c r="D370" s="60"/>
      <c r="E370" s="60"/>
      <c r="F370" s="60"/>
      <c r="G370" s="61"/>
    </row>
    <row r="371" spans="1:7" ht="30" customHeight="1">
      <c r="A371" s="572" t="s">
        <v>431</v>
      </c>
      <c r="B371" s="573"/>
      <c r="C371" s="573"/>
      <c r="D371" s="573"/>
      <c r="E371" s="573"/>
      <c r="F371" s="573"/>
      <c r="G371" s="574"/>
    </row>
    <row r="372" spans="1:7" ht="15">
      <c r="A372" s="66"/>
      <c r="B372" s="59"/>
      <c r="C372" s="60"/>
      <c r="D372" s="60"/>
      <c r="E372" s="60"/>
      <c r="F372" s="60"/>
      <c r="G372" s="89"/>
    </row>
    <row r="373" spans="1:7" ht="15">
      <c r="A373" s="590" t="s">
        <v>111</v>
      </c>
      <c r="B373" s="591"/>
      <c r="C373" s="591"/>
      <c r="D373" s="591"/>
      <c r="E373" s="591"/>
      <c r="F373" s="591"/>
      <c r="G373" s="592"/>
    </row>
    <row r="374" spans="1:7" ht="12.75" customHeight="1">
      <c r="A374" s="66"/>
      <c r="B374" s="18"/>
      <c r="C374" s="18"/>
      <c r="D374" s="18"/>
      <c r="E374" s="18"/>
      <c r="F374" s="18"/>
      <c r="G374" s="67"/>
    </row>
    <row r="375" spans="1:7" ht="15">
      <c r="A375" s="68" t="s">
        <v>118</v>
      </c>
      <c r="B375" s="69"/>
      <c r="C375" s="69"/>
      <c r="D375" s="69"/>
      <c r="E375" s="69"/>
      <c r="F375" s="69"/>
      <c r="G375" s="70"/>
    </row>
    <row r="376" spans="1:7" ht="15" customHeight="1">
      <c r="A376" s="66"/>
      <c r="B376" s="18"/>
      <c r="C376" s="18"/>
      <c r="D376" s="18"/>
      <c r="E376" s="18"/>
      <c r="F376" s="18"/>
      <c r="G376" s="67"/>
    </row>
    <row r="377" spans="1:7" ht="15">
      <c r="A377" s="68" t="s">
        <v>99</v>
      </c>
      <c r="B377" s="69"/>
      <c r="C377" s="69"/>
      <c r="D377" s="69"/>
      <c r="E377" s="69"/>
      <c r="F377" s="69"/>
      <c r="G377" s="70"/>
    </row>
    <row r="378" spans="1:7" ht="15">
      <c r="A378" s="66"/>
      <c r="B378" s="18"/>
      <c r="C378" s="18"/>
      <c r="D378" s="18"/>
      <c r="E378" s="18"/>
      <c r="F378" s="18"/>
      <c r="G378" s="67"/>
    </row>
    <row r="379" spans="1:7" ht="11.25" customHeight="1">
      <c r="A379" s="577" t="s">
        <v>432</v>
      </c>
      <c r="B379" s="578"/>
      <c r="C379" s="578"/>
      <c r="D379" s="578"/>
      <c r="E379" s="578"/>
      <c r="F379" s="578"/>
      <c r="G379" s="579"/>
    </row>
    <row r="380" spans="1:7" ht="15">
      <c r="A380" s="577"/>
      <c r="B380" s="578"/>
      <c r="C380" s="578"/>
      <c r="D380" s="578"/>
      <c r="E380" s="578"/>
      <c r="F380" s="578"/>
      <c r="G380" s="579"/>
    </row>
    <row r="381" spans="1:7" ht="15" customHeight="1">
      <c r="A381" s="79"/>
      <c r="B381" s="80"/>
      <c r="C381" s="80"/>
      <c r="D381" s="80"/>
      <c r="E381" s="80"/>
      <c r="F381" s="80"/>
      <c r="G381" s="81"/>
    </row>
    <row r="382" spans="1:7" ht="15">
      <c r="A382" s="68" t="s">
        <v>100</v>
      </c>
      <c r="B382" s="69"/>
      <c r="C382" s="69"/>
      <c r="D382" s="18"/>
      <c r="E382" s="18"/>
      <c r="F382" s="18"/>
      <c r="G382" s="67"/>
    </row>
    <row r="383" spans="1:7" ht="15">
      <c r="A383" s="68"/>
      <c r="B383" s="69"/>
      <c r="C383" s="69"/>
      <c r="D383" s="18"/>
      <c r="E383" s="18"/>
      <c r="F383" s="18"/>
      <c r="G383" s="67"/>
    </row>
    <row r="384" spans="1:7" ht="23.25" customHeight="1">
      <c r="A384" s="66"/>
      <c r="B384" s="580" t="s">
        <v>101</v>
      </c>
      <c r="C384" s="582" t="s">
        <v>102</v>
      </c>
      <c r="D384" s="583"/>
      <c r="E384" s="583"/>
      <c r="F384" s="584"/>
      <c r="G384" s="585" t="s">
        <v>103</v>
      </c>
    </row>
    <row r="385" spans="1:7" ht="34.5" customHeight="1">
      <c r="A385" s="66"/>
      <c r="B385" s="581"/>
      <c r="C385" s="64" t="s">
        <v>127</v>
      </c>
      <c r="D385" s="64" t="s">
        <v>128</v>
      </c>
      <c r="E385" s="65" t="s">
        <v>129</v>
      </c>
      <c r="F385" s="64" t="s">
        <v>130</v>
      </c>
      <c r="G385" s="586"/>
    </row>
    <row r="386" spans="1:7" ht="33.75">
      <c r="A386" s="68"/>
      <c r="B386" s="94" t="s">
        <v>403</v>
      </c>
      <c r="C386" s="58">
        <v>4000</v>
      </c>
      <c r="D386" s="58">
        <v>38800</v>
      </c>
      <c r="E386" s="58">
        <v>0</v>
      </c>
      <c r="F386" s="58">
        <v>17200</v>
      </c>
      <c r="G386" s="71">
        <f>SUM(C386:F386)</f>
        <v>60000</v>
      </c>
    </row>
    <row r="387" spans="1:7" ht="22.5">
      <c r="A387" s="66"/>
      <c r="B387" s="94" t="s">
        <v>424</v>
      </c>
      <c r="C387" s="58">
        <v>0</v>
      </c>
      <c r="D387" s="58">
        <v>0</v>
      </c>
      <c r="E387" s="58">
        <v>0</v>
      </c>
      <c r="F387" s="58">
        <v>0</v>
      </c>
      <c r="G387" s="71">
        <f>SUM(C387:F387)</f>
        <v>0</v>
      </c>
    </row>
    <row r="388" spans="1:7" ht="21" customHeight="1" thickBot="1">
      <c r="A388" s="66"/>
      <c r="B388" s="169"/>
      <c r="C388" s="60"/>
      <c r="D388" s="60"/>
      <c r="E388" s="60"/>
      <c r="F388" s="60"/>
      <c r="G388" s="89"/>
    </row>
    <row r="389" spans="1:7" ht="15">
      <c r="A389" s="176"/>
      <c r="B389" s="177"/>
      <c r="C389" s="178"/>
      <c r="D389" s="178"/>
      <c r="E389" s="178"/>
      <c r="F389" s="178"/>
      <c r="G389" s="179"/>
    </row>
    <row r="390" spans="1:7" ht="15">
      <c r="A390" s="570" t="s">
        <v>418</v>
      </c>
      <c r="B390" s="571"/>
      <c r="C390" s="571"/>
      <c r="D390" s="571"/>
      <c r="E390" s="571"/>
      <c r="F390" s="571"/>
      <c r="G390" s="571"/>
    </row>
    <row r="391" spans="1:7" ht="12.75" customHeight="1">
      <c r="A391" s="570" t="s">
        <v>419</v>
      </c>
      <c r="B391" s="570"/>
      <c r="C391" s="570"/>
      <c r="D391" s="570"/>
      <c r="E391" s="570"/>
      <c r="F391" s="570"/>
      <c r="G391" s="570"/>
    </row>
    <row r="392" spans="1:7" ht="12.75" customHeight="1">
      <c r="A392" s="284"/>
      <c r="B392" s="284"/>
      <c r="C392" s="284"/>
      <c r="D392" s="284"/>
      <c r="E392" s="284"/>
      <c r="F392" s="284"/>
      <c r="G392" s="284"/>
    </row>
    <row r="393" spans="1:7" ht="12.75" customHeight="1">
      <c r="A393" s="284"/>
      <c r="B393" s="284"/>
      <c r="C393" s="284"/>
      <c r="D393" s="284"/>
      <c r="E393" s="284"/>
      <c r="F393" s="284"/>
      <c r="G393" s="284"/>
    </row>
    <row r="395" spans="5:7" ht="15">
      <c r="E395" s="601" t="s">
        <v>321</v>
      </c>
      <c r="F395" s="601"/>
      <c r="G395" s="601"/>
    </row>
    <row r="396" spans="5:7" ht="15">
      <c r="E396" s="571" t="s">
        <v>322</v>
      </c>
      <c r="F396" s="571"/>
      <c r="G396" s="571"/>
    </row>
    <row r="397" spans="5:7" ht="15">
      <c r="E397" s="283"/>
      <c r="F397" s="283"/>
      <c r="G397" s="283"/>
    </row>
    <row r="398" spans="5:7" ht="15">
      <c r="E398" s="283"/>
      <c r="F398" s="283"/>
      <c r="G398" s="283"/>
    </row>
    <row r="399" spans="1:7" ht="15">
      <c r="A399" s="570"/>
      <c r="B399" s="571"/>
      <c r="C399" s="571"/>
      <c r="D399" s="571"/>
      <c r="E399" s="571"/>
      <c r="F399" s="571"/>
      <c r="G399" s="571"/>
    </row>
    <row r="400" spans="1:7" ht="12.75" customHeight="1">
      <c r="A400" s="570"/>
      <c r="B400" s="570"/>
      <c r="C400" s="570"/>
      <c r="D400" s="570"/>
      <c r="E400" s="570"/>
      <c r="F400" s="570"/>
      <c r="G400" s="570"/>
    </row>
    <row r="402" ht="15" customHeight="1"/>
    <row r="405" ht="24" customHeight="1">
      <c r="J405" t="s">
        <v>122</v>
      </c>
    </row>
    <row r="406" ht="33" customHeight="1"/>
  </sheetData>
  <sheetProtection/>
  <mergeCells count="113">
    <mergeCell ref="G384:G385"/>
    <mergeCell ref="A373:G373"/>
    <mergeCell ref="A379:G380"/>
    <mergeCell ref="B384:B385"/>
    <mergeCell ref="C384:F384"/>
    <mergeCell ref="A330:G330"/>
    <mergeCell ref="A348:G348"/>
    <mergeCell ref="A332:G332"/>
    <mergeCell ref="A337:G338"/>
    <mergeCell ref="A390:G390"/>
    <mergeCell ref="A391:G391"/>
    <mergeCell ref="G341:G342"/>
    <mergeCell ref="A350:G350"/>
    <mergeCell ref="A354:G355"/>
    <mergeCell ref="B359:B360"/>
    <mergeCell ref="C359:F359"/>
    <mergeCell ref="B341:B342"/>
    <mergeCell ref="C341:F341"/>
    <mergeCell ref="G359:G360"/>
    <mergeCell ref="A310:G310"/>
    <mergeCell ref="A314:G315"/>
    <mergeCell ref="B319:B320"/>
    <mergeCell ref="C319:F319"/>
    <mergeCell ref="G319:G320"/>
    <mergeCell ref="A289:G289"/>
    <mergeCell ref="A291:G291"/>
    <mergeCell ref="A297:G298"/>
    <mergeCell ref="B302:B303"/>
    <mergeCell ref="C302:F302"/>
    <mergeCell ref="G302:G303"/>
    <mergeCell ref="A278:G279"/>
    <mergeCell ref="A280:E280"/>
    <mergeCell ref="A270:G270"/>
    <mergeCell ref="B282:B283"/>
    <mergeCell ref="C282:F282"/>
    <mergeCell ref="G282:G283"/>
    <mergeCell ref="B264:B265"/>
    <mergeCell ref="C264:F264"/>
    <mergeCell ref="G264:G265"/>
    <mergeCell ref="A272:G272"/>
    <mergeCell ref="A254:G254"/>
    <mergeCell ref="A259:G260"/>
    <mergeCell ref="A262:G262"/>
    <mergeCell ref="A252:G252"/>
    <mergeCell ref="A234:G234"/>
    <mergeCell ref="A239:G240"/>
    <mergeCell ref="A232:G232"/>
    <mergeCell ref="B244:B245"/>
    <mergeCell ref="C244:F244"/>
    <mergeCell ref="G244:G245"/>
    <mergeCell ref="A213:G213"/>
    <mergeCell ref="A211:G211"/>
    <mergeCell ref="A219:G220"/>
    <mergeCell ref="B224:B225"/>
    <mergeCell ref="C224:F224"/>
    <mergeCell ref="G224:G225"/>
    <mergeCell ref="A192:G192"/>
    <mergeCell ref="A190:G190"/>
    <mergeCell ref="A198:G199"/>
    <mergeCell ref="B203:B204"/>
    <mergeCell ref="C203:F203"/>
    <mergeCell ref="G203:G204"/>
    <mergeCell ref="A172:G172"/>
    <mergeCell ref="A177:G178"/>
    <mergeCell ref="B182:B183"/>
    <mergeCell ref="C182:F182"/>
    <mergeCell ref="G182:G183"/>
    <mergeCell ref="A62:G62"/>
    <mergeCell ref="B65:B66"/>
    <mergeCell ref="A87:G87"/>
    <mergeCell ref="A77:G77"/>
    <mergeCell ref="B81:B82"/>
    <mergeCell ref="G65:G66"/>
    <mergeCell ref="A1:E1"/>
    <mergeCell ref="A21:G22"/>
    <mergeCell ref="C98:F98"/>
    <mergeCell ref="A89:G89"/>
    <mergeCell ref="A94:G94"/>
    <mergeCell ref="B98:B99"/>
    <mergeCell ref="C65:F65"/>
    <mergeCell ref="A53:G53"/>
    <mergeCell ref="A55:G55"/>
    <mergeCell ref="A57:G57"/>
    <mergeCell ref="E395:G395"/>
    <mergeCell ref="A105:G105"/>
    <mergeCell ref="G98:G99"/>
    <mergeCell ref="A112:G112"/>
    <mergeCell ref="B116:B117"/>
    <mergeCell ref="A128:G128"/>
    <mergeCell ref="C116:F116"/>
    <mergeCell ref="G116:G117"/>
    <mergeCell ref="A107:G107"/>
    <mergeCell ref="B140:B141"/>
    <mergeCell ref="A70:G70"/>
    <mergeCell ref="A72:G72"/>
    <mergeCell ref="A290:G290"/>
    <mergeCell ref="A308:G308"/>
    <mergeCell ref="A136:G136"/>
    <mergeCell ref="C140:F140"/>
    <mergeCell ref="G140:G141"/>
    <mergeCell ref="A149:G149"/>
    <mergeCell ref="A151:G151"/>
    <mergeCell ref="A170:G170"/>
    <mergeCell ref="A399:G399"/>
    <mergeCell ref="A400:G400"/>
    <mergeCell ref="A371:G371"/>
    <mergeCell ref="C81:F81"/>
    <mergeCell ref="G81:G82"/>
    <mergeCell ref="E396:G396"/>
    <mergeCell ref="A156:G157"/>
    <mergeCell ref="B160:B161"/>
    <mergeCell ref="C160:F160"/>
    <mergeCell ref="G160:G1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Iljo Benković</dc:creator>
  <cp:keywords/>
  <dc:description/>
  <cp:lastModifiedBy>User</cp:lastModifiedBy>
  <cp:lastPrinted>2017-11-21T16:56:09Z</cp:lastPrinted>
  <dcterms:created xsi:type="dcterms:W3CDTF">2016-09-16T10:15:32Z</dcterms:created>
  <dcterms:modified xsi:type="dcterms:W3CDTF">2017-11-22T13:23:21Z</dcterms:modified>
  <cp:category/>
  <cp:version/>
  <cp:contentType/>
  <cp:contentStatus/>
</cp:coreProperties>
</file>