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065" windowWidth="11340" windowHeight="6540" activeTab="2"/>
  </bookViews>
  <sheets>
    <sheet name="Proračun (Opći dio)" sheetId="1" r:id="rId1"/>
    <sheet name="Proračun (Poseni dio)" sheetId="2" r:id="rId2"/>
    <sheet name="Kapitalni Proračun" sheetId="3" r:id="rId3"/>
  </sheets>
  <definedNames>
    <definedName name="_xlnm.Print_Area" localSheetId="2">'Kapitalni Proračun'!$A$1:$O$383</definedName>
    <definedName name="_xlnm.Print_Area" localSheetId="0">'Proračun (Opći dio)'!$B$1:$I$371</definedName>
    <definedName name="_xlnm.Print_Area" localSheetId="1">'Proračun (Poseni dio)'!$A$5:$H$99</definedName>
  </definedNames>
  <calcPr fullCalcOnLoad="1"/>
</workbook>
</file>

<file path=xl/sharedStrings.xml><?xml version="1.0" encoding="utf-8"?>
<sst xmlns="http://schemas.openxmlformats.org/spreadsheetml/2006/main" count="730" uniqueCount="479">
  <si>
    <r>
      <t xml:space="preserve">Razvojni projekt broj 8. - </t>
    </r>
    <r>
      <rPr>
        <u val="single"/>
        <sz val="10"/>
        <rFont val="Arial"/>
        <family val="2"/>
      </rPr>
      <t>Objekti vodovoda i kanalizacije - Zona poduzetništva</t>
    </r>
  </si>
  <si>
    <r>
      <t xml:space="preserve">Pravni temelj: </t>
    </r>
    <r>
      <rPr>
        <sz val="10"/>
        <rFont val="Arial"/>
        <family val="2"/>
      </rPr>
      <t>Članak 8. stavak 3. alineja 5. Zakona o načelima lokalne samouprave u FBiH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</si>
  <si>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 značajni  ekonomski efekti</t>
    </r>
    <r>
      <rPr>
        <sz val="10"/>
        <rFont val="Arial"/>
        <family val="2"/>
      </rPr>
      <t xml:space="preserve"> za općinu Orašje.</t>
    </r>
  </si>
  <si>
    <r>
      <t xml:space="preserve">Razvojni projekt broj 9. - </t>
    </r>
    <r>
      <rPr>
        <u val="single"/>
        <sz val="10"/>
        <rFont val="Arial"/>
        <family val="2"/>
      </rPr>
      <t>Nabava opreme za potrebe jedinstvenog organa općine</t>
    </r>
  </si>
  <si>
    <r>
      <t xml:space="preserve">Pravni temelj: </t>
    </r>
    <r>
      <rPr>
        <sz val="10"/>
        <rFont val="Arial"/>
        <family val="2"/>
      </rPr>
      <t>Članak 8. stavak 3. alineja 27. Zakona o načelima lokalne samouprave u FBiH</t>
    </r>
  </si>
  <si>
    <r>
      <t xml:space="preserve">Nositelj aktivnosti: </t>
    </r>
    <r>
      <rPr>
        <sz val="10"/>
        <rFont val="Arial"/>
        <family val="2"/>
      </rPr>
      <t>Služba za opće i zajedničke poslove Općine Orašje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</si>
  <si>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ne očekuju </t>
    </r>
    <r>
      <rPr>
        <sz val="10"/>
        <rFont val="Arial"/>
        <family val="2"/>
      </rPr>
      <t>ekonomski efekti za općinu Orašje, kao ni efekt ne predviđenih rizika</t>
    </r>
  </si>
  <si>
    <r>
      <rPr>
        <b/>
        <sz val="10"/>
        <rFont val="Arial"/>
        <family val="2"/>
      </rPr>
      <t xml:space="preserve">Razvojni projekt broj 10. </t>
    </r>
    <r>
      <rPr>
        <sz val="10"/>
        <rFont val="Arial"/>
        <family val="2"/>
      </rPr>
      <t xml:space="preserve">- </t>
    </r>
    <r>
      <rPr>
        <u val="single"/>
        <sz val="10"/>
        <rFont val="Arial"/>
        <family val="2"/>
      </rPr>
      <t>Nabava opreme za potrebe Civilne zaštite</t>
    </r>
  </si>
  <si>
    <r>
      <t xml:space="preserve">Pravni temelj: </t>
    </r>
    <r>
      <rPr>
        <sz val="10"/>
        <rFont val="Arial"/>
        <family val="2"/>
      </rPr>
      <t>Članak 8. stavak 3. alineja 18. Zakona o načelima lokalne samouprave u FBiH</t>
    </r>
  </si>
  <si>
    <r>
      <t xml:space="preserve">Nositelj aktivnosti: </t>
    </r>
    <r>
      <rPr>
        <sz val="10"/>
        <rFont val="Arial"/>
        <family val="2"/>
      </rPr>
      <t>Služba za civilnu zaštitu i nadzor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</si>
  <si>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ne očekuju</t>
    </r>
    <r>
      <rPr>
        <sz val="10"/>
        <rFont val="Arial"/>
        <family val="2"/>
      </rPr>
      <t xml:space="preserve"> ekonomski efekti a općinu Orašje, </t>
    </r>
    <r>
      <rPr>
        <b/>
        <sz val="10"/>
        <rFont val="Arial"/>
        <family val="2"/>
      </rPr>
      <t xml:space="preserve">uz smanjenje uticaja </t>
    </r>
    <r>
      <rPr>
        <sz val="10"/>
        <rFont val="Arial"/>
        <family val="2"/>
      </rPr>
      <t>šteta i rizika od prirodnih i dr. nesreća.</t>
    </r>
  </si>
  <si>
    <r>
      <t xml:space="preserve">Razvojni projekt broj 11. - </t>
    </r>
    <r>
      <rPr>
        <u val="single"/>
        <sz val="10"/>
        <rFont val="Arial"/>
        <family val="2"/>
      </rPr>
      <t>Sufinanciranje projekta zemljišne administracije</t>
    </r>
  </si>
  <si>
    <r>
      <t xml:space="preserve">Pravni temelj: </t>
    </r>
    <r>
      <rPr>
        <sz val="10"/>
        <rFont val="Arial"/>
        <family val="2"/>
      </rPr>
      <t>Članak 8. stavak 3. alineja 26. Zakona o načelima lokalne samouprave u FBiH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</si>
  <si>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>ekonomski efekti (prihodi) za općinu Orašje, bez efekta nepredviđenih rizika.</t>
    </r>
  </si>
  <si>
    <r>
      <rPr>
        <b/>
        <sz val="10"/>
        <rFont val="Arial"/>
        <family val="2"/>
      </rPr>
      <t>Razvojni projekt broj 12</t>
    </r>
    <r>
      <rPr>
        <sz val="10"/>
        <rFont val="Arial"/>
        <family val="2"/>
      </rPr>
      <t xml:space="preserve">. - </t>
    </r>
    <r>
      <rPr>
        <u val="single"/>
        <sz val="10"/>
        <rFont val="Arial"/>
        <family val="2"/>
      </rPr>
      <t>Rekonstrukcija cesta i mostova- Rekonstrukcija III ulice u Orašju</t>
    </r>
  </si>
  <si>
    <r>
      <t xml:space="preserve">Nositelj aktivnosti: </t>
    </r>
    <r>
      <rPr>
        <sz val="10"/>
        <rFont val="Arial"/>
        <family val="2"/>
      </rPr>
      <t>Služba za gospodarstvo i infrastrukturu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</si>
  <si>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ne očekuju</t>
    </r>
    <r>
      <rPr>
        <sz val="10"/>
        <rFont val="Arial"/>
        <family val="2"/>
      </rPr>
      <t xml:space="preserve"> ekonomski efekti (prihodi)  za općinu Orašje, kao ni efekt ne predviđenih rizika.</t>
    </r>
  </si>
  <si>
    <r>
      <t xml:space="preserve">Razvojni projekt broj 13. - </t>
    </r>
    <r>
      <rPr>
        <u val="single"/>
        <sz val="10"/>
        <rFont val="Arial"/>
        <family val="2"/>
      </rPr>
      <t>Rekonstrukcija lokalnih i regionalnih cesta od GSM licence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</si>
  <si>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 xml:space="preserve">ne očekuju </t>
    </r>
    <r>
      <rPr>
        <sz val="10"/>
        <rFont val="Arial"/>
        <family val="2"/>
      </rPr>
      <t>ekonomski efekti za općinu Orašje, kao ni efekt ne predviđenih rizika.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</si>
  <si>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ne očekuju</t>
    </r>
    <r>
      <rPr>
        <sz val="10"/>
        <rFont val="Arial"/>
        <family val="2"/>
      </rPr>
      <t xml:space="preserve"> ekonomski efekti za općinu Orašje, kao ni efekt ne predviđenih rizika</t>
    </r>
  </si>
  <si>
    <t>Opis</t>
  </si>
  <si>
    <t>III Višak/manjak</t>
  </si>
  <si>
    <t>Naziv pozicije proračuna</t>
  </si>
  <si>
    <t>Naziv  pozicije  proračuna</t>
  </si>
  <si>
    <t>Pričuva Načelnika</t>
  </si>
  <si>
    <t>Pričuva Civilne zaštite</t>
  </si>
  <si>
    <t>Plaće i naknade troškova zaposlenih</t>
  </si>
  <si>
    <t>Doprinosi poslodavca</t>
  </si>
  <si>
    <t>Izdaci za materijal, sitan inventar i usluge</t>
  </si>
  <si>
    <t>Putni troškovi</t>
  </si>
  <si>
    <t>Izdaci za energiju</t>
  </si>
  <si>
    <t>Doprinosi poslodavca i ostali doprinosi</t>
  </si>
  <si>
    <t>Nabava materijala i sitnog inventara</t>
  </si>
  <si>
    <t>Izdaci za usluge prijevoza i goriva</t>
  </si>
  <si>
    <t>Izdaci za tekuće održavanje</t>
  </si>
  <si>
    <t>Ugovorene i druge posebne usluge</t>
  </si>
  <si>
    <t>Usluge reprezentacije</t>
  </si>
  <si>
    <t>Transfer za šport</t>
  </si>
  <si>
    <t>Kapitalni transferi za obnovu i stambeno zbrinjavanje</t>
  </si>
  <si>
    <t>Nabava građevina</t>
  </si>
  <si>
    <t>Nabava stalnih sredstava u obliku prava</t>
  </si>
  <si>
    <t>Broj zaposlenika:</t>
  </si>
  <si>
    <t xml:space="preserve">Doprinosi poslodavca </t>
  </si>
  <si>
    <t>Broj zaposlenih:</t>
  </si>
  <si>
    <t>Sveukupno: Općinsko vijeće</t>
  </si>
  <si>
    <t>Funkcionalni kod</t>
  </si>
  <si>
    <t>Pozicija</t>
  </si>
  <si>
    <t>Aktivnosti općih javnih službi</t>
  </si>
  <si>
    <t>Aktivnosti obrane</t>
  </si>
  <si>
    <t>Aktivnosti javnog reda i sigurnosti</t>
  </si>
  <si>
    <t>Aktivnosti obrazovanja</t>
  </si>
  <si>
    <t>Aktivnosti zdravstva</t>
  </si>
  <si>
    <t>Aktivnosti socijalne skrbi</t>
  </si>
  <si>
    <t>Stambeno-komunalne aktivnosti</t>
  </si>
  <si>
    <t>Kulturne, rekreacijske i religijske aktivnosti</t>
  </si>
  <si>
    <t>Aktivnosti vezane za energiju i gorivo</t>
  </si>
  <si>
    <t>Aktivnosti vezane za poljoprivredu</t>
  </si>
  <si>
    <t>Aktivnosti prometa i komunikacija</t>
  </si>
  <si>
    <t>Ostale ekonomske aktivnosti</t>
  </si>
  <si>
    <t>Rashodi neklasificirani po glavnim grupama</t>
  </si>
  <si>
    <t>Sveukupno: Funkcionalna klasifikacija rashoda i izdataka</t>
  </si>
  <si>
    <t>Aktivnosti rudarstva, mineralnih resursa, proizvodnje i graditeljstva</t>
  </si>
  <si>
    <t xml:space="preserve"> Ekonom. Kod</t>
  </si>
  <si>
    <t>Ekonom. kod</t>
  </si>
  <si>
    <t>Ekonom. Kod</t>
  </si>
  <si>
    <t xml:space="preserve">Naknade troškova zaposlenih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</si>
  <si>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</si>
  <si>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</si>
  <si>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Indeks         (3/2)</t>
  </si>
  <si>
    <t xml:space="preserve">  </t>
  </si>
  <si>
    <t>Orašje, ______2013.</t>
  </si>
  <si>
    <t>Transferi neprofitnim organizacijama</t>
  </si>
  <si>
    <t>Tekući transferi međunarodnim organizacijama- UNDP</t>
  </si>
  <si>
    <t>Tekući transferi pojedincima</t>
  </si>
  <si>
    <t>Kapitalni transferi</t>
  </si>
  <si>
    <t>Kapitalni transferi pojedincima</t>
  </si>
  <si>
    <t>Rekonstrukcija i investicijsko održavanje</t>
  </si>
  <si>
    <t>Nabava zemljišta, šuma i višegodišnjih nasada</t>
  </si>
  <si>
    <t>Kapitalni transferi neprofitnim organizacijama</t>
  </si>
  <si>
    <t xml:space="preserve"> II Izmjene i dopune Proračuna za 2014.</t>
  </si>
  <si>
    <t>Subvencije javnim poduzećima</t>
  </si>
  <si>
    <t>Izgradnja krova na objektu sportske dvorane u Orašju</t>
  </si>
  <si>
    <t>Primljeni tekući transferi od Federacije</t>
  </si>
  <si>
    <t>Primljeni tekući transferi od Županije Posavske</t>
  </si>
  <si>
    <t>Izdaci za kamate</t>
  </si>
  <si>
    <t>Na temelju članka 96.Statuta Općine Orašje ("Službeni glasnik Općine Orašje" broj 6/02, 5/08, 3/11 i 5/11) Općinsko vijeće na sjednici održanoj dana _____________ 2014.godine, donosi</t>
  </si>
  <si>
    <t>Proračun Općine Orašje za 2015.godinu</t>
  </si>
  <si>
    <t>Članak 1.</t>
  </si>
  <si>
    <t>Proračun Općine Orašje za 2015.godinu sastoji se od:</t>
  </si>
  <si>
    <t>Nacrt proračuna za 2015.</t>
  </si>
  <si>
    <t>Članak 2.</t>
  </si>
  <si>
    <t>Prihodi i primici, te rashodi i izdaci po skupinama utvrđuju se u  Proračunu za 2015.godinu, na način kako slijedi:</t>
  </si>
  <si>
    <t>Porez na plaću i druga osobna primanja</t>
  </si>
  <si>
    <t>Porez na imovinu od fizičkih osoba</t>
  </si>
  <si>
    <t>Porez na imovinu od pravnih osoba</t>
  </si>
  <si>
    <t>Porez na imovinu za motorna vozila</t>
  </si>
  <si>
    <t>Porez na naslijeđe i dar</t>
  </si>
  <si>
    <t>Porez na promet nepokretnosti fizičkih osoba</t>
  </si>
  <si>
    <t>Porez na promet nepokretnosti pravnih osoba</t>
  </si>
  <si>
    <t>Ostali porezi na imovinu</t>
  </si>
  <si>
    <t>Prihodi od neizravnih poreza koji pripadaju Direkciji cesta</t>
  </si>
  <si>
    <t>POREZ NA PLAĆU (zaostale uplate poreza)</t>
  </si>
  <si>
    <t>POREZ NA IMOVINU</t>
  </si>
  <si>
    <t>DOMAĆI POREZI NA DOBRA I USLUGE (zaostale uplate poreza)</t>
  </si>
  <si>
    <t>POREZ NA DOHODAK</t>
  </si>
  <si>
    <t>PRIHODI OD NEIZRAVNIH POREZA</t>
  </si>
  <si>
    <t>I PRIHODI OD POREZA</t>
  </si>
  <si>
    <t>II NEPOREZNI PRIHODI</t>
  </si>
  <si>
    <t>PRIHODI OD PODUZETNIČKIH AKTIVNOSTI I IMOVINE I PRIHODI OD POZITIVNIH TEČAJNIH RAZLIKA</t>
  </si>
  <si>
    <t>Prihodi od iznajmljivanja zemljišta (neizgrađeno građevinsko zemljište-špedicije i državno poljoprivredno zemljište)</t>
  </si>
  <si>
    <t>Prihodi od iznajmljivanja poslovnih prostora i ostale materijalne imovine</t>
  </si>
  <si>
    <t>Prihodi od iznajmljivanja ostale materijalne imovine - Terminal</t>
  </si>
  <si>
    <t>721211 721511</t>
  </si>
  <si>
    <t>NAKNADE I PRISTOJBE I PRIHODI OD PRUŽANJA JAVNIH USLUGA</t>
  </si>
  <si>
    <t>ADMINISTRATIVNE PRISTOJBE</t>
  </si>
  <si>
    <t>KOMUNALNE NAKNADE I PRISTOJBE</t>
  </si>
  <si>
    <t>Općinske komunalne naknade  za istaknutu tvrtku</t>
  </si>
  <si>
    <t>OSTALE PRORAČUNSKE NAKNADE I PRISTOJBE</t>
  </si>
  <si>
    <t>Naknada za dodjeljeno zemljište</t>
  </si>
  <si>
    <t>Naknada za uređenje građevinskog zemljišta</t>
  </si>
  <si>
    <t>Naknada za zauzimanje javnih površina</t>
  </si>
  <si>
    <t>Naknada i kazne za parkiranje</t>
  </si>
  <si>
    <t>Naknada za reklame postavljene na javnim površinama</t>
  </si>
  <si>
    <t>NAKNADE I PRISTOJBE PO FEDERALNIM ZAKONIMA I DR.PROPISIMA</t>
  </si>
  <si>
    <t>722515    722516</t>
  </si>
  <si>
    <t>722531     722532</t>
  </si>
  <si>
    <t>PRIHODI OD PRUŽANJA JAVNIH USLUGA</t>
  </si>
  <si>
    <t>NEPLANIRANE UPLATE-PRIHODI</t>
  </si>
  <si>
    <t>NOVČANE KAZNE (NEPOREZNE PRIRODE)</t>
  </si>
  <si>
    <t>III TEKUĆI TRANSFERI (TRANSFERI I DONACIJE)</t>
  </si>
  <si>
    <t>PRIMLJENI TEKUĆI TRANSFERI OD OSTALIH RAZINA VLASTI I FONDOVA</t>
  </si>
  <si>
    <t>732115    732116</t>
  </si>
  <si>
    <t>Transfer od federalnog zavoda za zapošljavanje</t>
  </si>
  <si>
    <t>DONACIJE</t>
  </si>
  <si>
    <t xml:space="preserve">Donacije od domaćih fizičkih i pravnih osoba za otklanjanje posljedica prirodnih nesreća i obnovu područja zahvaćenih nesrećom </t>
  </si>
  <si>
    <t xml:space="preserve">Donacije od inozemnih fizičkih i pravnih osoba za otklanjanje posljedica prirodnih nesreća i obnovu područja zahvaćenih nesrećom </t>
  </si>
  <si>
    <t>IV KAPITALNI  TRANSFERI</t>
  </si>
  <si>
    <t>Primljeni kapitalni transferi od međunarodnih organizacija</t>
  </si>
  <si>
    <t>Primljeni kapitalni transferi od Federacije</t>
  </si>
  <si>
    <t>Primljeni kapitalni transferi od Županije Posavske</t>
  </si>
  <si>
    <t>Kapitalni transferi od nevladinih izvora</t>
  </si>
  <si>
    <t>PRIHODI</t>
  </si>
  <si>
    <t>RASHODI I IZDACI</t>
  </si>
  <si>
    <t>722581  -  722584</t>
  </si>
  <si>
    <t>Plaće po umanjenju doprinosa iz redovnog rada</t>
  </si>
  <si>
    <t>Doprinos za MIO na teret zaposlenih</t>
  </si>
  <si>
    <t>Doprinos za zdravstveno osiguranje na teret zaposlenih</t>
  </si>
  <si>
    <t>Doprinosi za zapošljavanje na teret zaposlenih</t>
  </si>
  <si>
    <t>BRUTO PLAĆE I NAKNADE PLAĆA</t>
  </si>
  <si>
    <t>NAKNADE TROŠKOVA ZAPOSLENIH</t>
  </si>
  <si>
    <t>Naknade za prijevoz s posla i na posao</t>
  </si>
  <si>
    <t>Naknade za topli obrok tijekom rada</t>
  </si>
  <si>
    <t>Regres za godišnji odmor</t>
  </si>
  <si>
    <t>Otpremnine zbog odlaska u mirovinu</t>
  </si>
  <si>
    <t>Jubilarne nagrade za stabilnost u radu, darovi djeci i sl.</t>
  </si>
  <si>
    <t>Pomoći u slučaju smrti</t>
  </si>
  <si>
    <t>Pomoć u slučaju ostalih bolesti</t>
  </si>
  <si>
    <t xml:space="preserve">DOPRINOSI POSLODAVCA </t>
  </si>
  <si>
    <t>613211-1</t>
  </si>
  <si>
    <t xml:space="preserve"> Izdaci za električnu  energiju za javnu rasvjetu</t>
  </si>
  <si>
    <t xml:space="preserve"> Izdaci za električnu energiju </t>
  </si>
  <si>
    <t>613311-613316</t>
  </si>
  <si>
    <t xml:space="preserve"> Izdaci za vodu i kanalizaciju</t>
  </si>
  <si>
    <t xml:space="preserve"> Izdaci za usluge odvoza smeća</t>
  </si>
  <si>
    <t xml:space="preserve"> Ostale komunalne usluge (usluge održ. grobalja,odvoz org. otpada i sl.)</t>
  </si>
  <si>
    <t>613329-1</t>
  </si>
  <si>
    <t>Zajednička komunalna potrošnja</t>
  </si>
  <si>
    <t>PUTNI TROŠKOVI</t>
  </si>
  <si>
    <t>IZDACI ZA ENERGIJU</t>
  </si>
  <si>
    <t>IZDACI ZA KOMUNIKACIJU I KOMUNALNE USLUGE</t>
  </si>
  <si>
    <t>NABAVKA MATERIJALA I SITNOG INVENTARA</t>
  </si>
  <si>
    <t>613411-613486 i 613488</t>
  </si>
  <si>
    <t xml:space="preserve"> Izdaci za obrasce i papir,kompjutorski mater., uredski mater., stručnu literaturu,obrazovanje kadrova i ostali mater.</t>
  </si>
  <si>
    <t>Poseban materijal za potrebe civilne zaštite</t>
  </si>
  <si>
    <t>IZDACI ZA USLUGE PRIJEVOZA I GORIVA</t>
  </si>
  <si>
    <t>613511-613513</t>
  </si>
  <si>
    <t>Gorivo za prijevoz</t>
  </si>
  <si>
    <t>IZDACI ZA TEKUĆE ODRŽAVANJE</t>
  </si>
  <si>
    <t>613710   613720</t>
  </si>
  <si>
    <t>Materijal i usluge za popravke i održavanje osnovnih sredstava</t>
  </si>
  <si>
    <t>613717 i 613726</t>
  </si>
  <si>
    <t>613714   613724</t>
  </si>
  <si>
    <t xml:space="preserve"> Izdaci za mat. i usluge održ. njivskih puteva i sekunda. kanal. mreže</t>
  </si>
  <si>
    <t>613714-1  613724-1</t>
  </si>
  <si>
    <t xml:space="preserve"> Izdaci za materijal i usluge  održavanja asfaltiranih cesta</t>
  </si>
  <si>
    <t>613714-2    613724-2</t>
  </si>
  <si>
    <t xml:space="preserve"> Izdaci za materijal i usluge zimskog održavanja cesta</t>
  </si>
  <si>
    <t xml:space="preserve"> Izdaci za materijal i usluge održavanja ulične-javne rasvjete</t>
  </si>
  <si>
    <t>IZDACI OSIGURANJA, BANKARSKIH USLUGA I USLUGA  PLATNOG PROMETA</t>
  </si>
  <si>
    <t>Osiguranje vozila</t>
  </si>
  <si>
    <t>Izdaci bankovnih usluga</t>
  </si>
  <si>
    <t>UGOVORENE I DRUGE POSEBNE USLUGE</t>
  </si>
  <si>
    <t xml:space="preserve">Usluge medija </t>
  </si>
  <si>
    <t>613911     613913     613916</t>
  </si>
  <si>
    <t>613915    613920      613930</t>
  </si>
  <si>
    <t>Oslale stručne usluge (usluge odvjetnika,prevoditelja,sudskih vještaka,kotizacije za stručne seminare i dr.stručne usluge)</t>
  </si>
  <si>
    <t xml:space="preserve">613961    613962 </t>
  </si>
  <si>
    <t>Zatezne kamate i troškovi spora</t>
  </si>
  <si>
    <t>Izdaci za rad Općinskog izbornog povjerenstva</t>
  </si>
  <si>
    <t>613974-1</t>
  </si>
  <si>
    <t>Izdaci za rad komisija</t>
  </si>
  <si>
    <t>Izdaci za naknade vijećnika Općinskog vijeća i članova Odbora</t>
  </si>
  <si>
    <t xml:space="preserve">Ostali izdaci za druge samostalne djelatnosti i povremenog samostalnog rada(ugovori o djelu) </t>
  </si>
  <si>
    <t xml:space="preserve">Izdaci za volonterski rad na temelju ugovora o volontiranju </t>
  </si>
  <si>
    <t>Izdaci za poreze i doprinose na dohodak od druge samost.djel. i pov.samost.rada</t>
  </si>
  <si>
    <t>613983 - 613988</t>
  </si>
  <si>
    <t>613991 - 613998</t>
  </si>
  <si>
    <t>Ostale nespomenute usluge i dadžbine</t>
  </si>
  <si>
    <t>613991-1</t>
  </si>
  <si>
    <t>Izdaci za obilježavanje Dana Općine</t>
  </si>
  <si>
    <t>613991-2</t>
  </si>
  <si>
    <t xml:space="preserve"> Izdaci za financiranje žurnih mjera zaštite i spašavanja </t>
  </si>
  <si>
    <t>Otpis nenaplativih potraživanja</t>
  </si>
  <si>
    <t>Registracija motornih vozila</t>
  </si>
  <si>
    <t>I PRIČUVA PRORAČUNA</t>
  </si>
  <si>
    <t>II TEKUĆI  RASHODI</t>
  </si>
  <si>
    <t>III TEKUĆI TRANSFERI I DRUGI TEKUĆI RASHODI</t>
  </si>
  <si>
    <t>TRANSFER ZA KULTURU</t>
  </si>
  <si>
    <t>Centar za kulturu</t>
  </si>
  <si>
    <t>Ostala davanja za kulturu</t>
  </si>
  <si>
    <t>Transfer za obrazovanje- Dječji vrtić "Pčelica"</t>
  </si>
  <si>
    <t>Transfer za Centar za socijalni rad</t>
  </si>
  <si>
    <t>Ostala davanja pojedincima na temelju MIO-doplata MIO-a</t>
  </si>
  <si>
    <t>Novčane naknade nezaposlenim osobama-neuposlene rodilje</t>
  </si>
  <si>
    <t>Novčane naknade nezaposlenim osobama-Pomoći obitelji sa troje i više djece</t>
  </si>
  <si>
    <t>Beneficije za socijalnu zaštitu-Socijalne pomoći i pomoći u liječenju pojedinaca</t>
  </si>
  <si>
    <t>Isplate stipendija</t>
  </si>
  <si>
    <t>Transfer za prijevoz učenika</t>
  </si>
  <si>
    <t>Izdaci za raseljene osobe</t>
  </si>
  <si>
    <t>Tekući transferi Neprofitnim organizacijama - Crveni križ Orašje</t>
  </si>
  <si>
    <t>Tekući transferi Neprofitnim organizacijama - DDB "Merhamet" Orašje</t>
  </si>
  <si>
    <t>Tekući transferi vjerskim zajednicama</t>
  </si>
  <si>
    <t>Tekući transferi za parlamentarne političke stranke</t>
  </si>
  <si>
    <t>Ostali transferi udruženjima građana - Vatrogasna društva</t>
  </si>
  <si>
    <t>Ostali transferi udruženjima građana - Transfer udrugama proisteklim iz Domovinskog rata</t>
  </si>
  <si>
    <t>Ostali transferi udruženjima građana - Transfer udruzi roditelja sa posebnim potrebama</t>
  </si>
  <si>
    <t>Subvencije javnim poduzećina -Transfer Radio postaji Orašje</t>
  </si>
  <si>
    <t>Subvencije privatnim poduzećima i poduzetnicima</t>
  </si>
  <si>
    <t>Subvencije za rast i razvoj MSP-a i obrta</t>
  </si>
  <si>
    <t>Tekući transferi u inozemstvo</t>
  </si>
  <si>
    <t>Drugi tekući rashodi</t>
  </si>
  <si>
    <t>Povrat više ili pogrešno uplaćenih sredstava</t>
  </si>
  <si>
    <t>Izvršenje sudskih presuda i rješenja o izvršenju</t>
  </si>
  <si>
    <t>Ostali tekući rashodi - Transfer za nabavu opreme i uređenje sakralnih objekata po mjesnim grobljima</t>
  </si>
  <si>
    <t>Ostali tekući rashodi -  Transfer za rekonstrukciju Doma mladeži u Boku</t>
  </si>
  <si>
    <t>Ostali tekući rashodi -  Transfer za rekonstrukciju zgrade Mjesne zajednice Lepnica</t>
  </si>
  <si>
    <t>615000-821000</t>
  </si>
  <si>
    <t>IV KAPITALNI TRANSFERI, IZDACI ZA KAMATE I KAPITALNI IZDACI(IZDACI ZA NABAVU STALNIH SREDSTAVA)</t>
  </si>
  <si>
    <t>KAPITALNI   TRANSFERI</t>
  </si>
  <si>
    <t>KAPITALNI TRANSFERI DRUGIM RAZINAMA VLASTI I FONDOVIMA</t>
  </si>
  <si>
    <t>Ekonomski kod</t>
  </si>
  <si>
    <t>613111- 613191</t>
  </si>
  <si>
    <t>613411-613419 te 613481-613488</t>
  </si>
  <si>
    <t>613911 i 613916</t>
  </si>
  <si>
    <t>613983-613988</t>
  </si>
  <si>
    <t>Namjenski transferi drugim razinama vlasti</t>
  </si>
  <si>
    <t>615000   616000    821000</t>
  </si>
  <si>
    <t>Kapitalni izdaci za zdravstvo - Dom zdravlja Orašje</t>
  </si>
  <si>
    <t>KAPITALNI TRANSFERI POJEDINCIMA</t>
  </si>
  <si>
    <t>Kapitalni transferi za kapitalna ulaganja u poljoprivredu</t>
  </si>
  <si>
    <t xml:space="preserve">Kapitalni transferi  za pomoć u saniranju šteta u poljoprivredi </t>
  </si>
  <si>
    <t>Kapitalni transferi  pojedincima za  otklanjanje i ublažavanje posljedica el. nepogoda</t>
  </si>
  <si>
    <t>KAPITALNI TRANSFERI NEPROFITNIM ORGANIZACIJAMA</t>
  </si>
  <si>
    <t>Kapitalni transferi neprofitnim organizacijama - Kapitalni izdaci za škole</t>
  </si>
  <si>
    <t xml:space="preserve"> IZDACI ZA KAMATE</t>
  </si>
  <si>
    <t>IZDACI ZA INOZEMNE KAMATE</t>
  </si>
  <si>
    <t>Izdaci za kamate na kredite odobrene od inozemnih finan. institucija (EIB)</t>
  </si>
  <si>
    <t>KAPITALNI  IZDACI - IZDACI ZA NABAVU STALNIH SREDSTAVA</t>
  </si>
  <si>
    <t>NABAVA ZEMLJIŠTA, ŠUMA I VIŠEGODIŠNJIH NASADA</t>
  </si>
  <si>
    <t>Nabava zemljišta</t>
  </si>
  <si>
    <t>Nabava šumskog zemljišta - parkovi, drvoredi i drugo</t>
  </si>
  <si>
    <t>NABAVA GRAĐEVINA</t>
  </si>
  <si>
    <t>Nabava ostalih pomoć.objekata -Kapitalni izdaci za Carinski terminal</t>
  </si>
  <si>
    <t xml:space="preserve">Vanjska rasvjeta, pločnici i ograde - Javna rasvjeta </t>
  </si>
  <si>
    <t>Ceste i mostovi - Izgradnja ceste Orašje-Kostrč-Matići</t>
  </si>
  <si>
    <t>Ceste i mostovi - Izgradnja ceste u Poduzetničkoj zoni Dusine</t>
  </si>
  <si>
    <t>NABAVA OPREME</t>
  </si>
  <si>
    <t>821300-1</t>
  </si>
  <si>
    <t xml:space="preserve">Nabava opreme za potrebe Službi  jedinstvenog organa općine </t>
  </si>
  <si>
    <t>831300-2</t>
  </si>
  <si>
    <t>Nabava opreme za potrebe  CZ financirane iz sred. posebne naknade za zaštitu i spašavanje od prirodnih i dr.nesreća</t>
  </si>
  <si>
    <t>NABAVA STALNIH SREDSTAVA U OBLIKU PRAVA</t>
  </si>
  <si>
    <t>Studija izvodljivosti, projektne pripreme i projektiranja - Izmjena Generalnog urbanističkog plana grada</t>
  </si>
  <si>
    <t>Studija izvodljivosti, projektne pripreme i projektiranje - Sufinanciranje harmonizacije katastarskih općina</t>
  </si>
  <si>
    <t>Studija izvodljivosti, projektne pripreme i projektiranje - Plan prilagođavanja upravljanja otpadom za postojeću deponiju smeća</t>
  </si>
  <si>
    <t>REKONSTRUKCIJA I INVESTICIJSKO ODRŽAVANJE</t>
  </si>
  <si>
    <t>Rekonstrukcija cesta i mostova- Rekonstrukcija III ulice u Orašju</t>
  </si>
  <si>
    <t>Rekonstrukcija cesta i mostova- Rekonstrukcija lokalnih cesta finan.sredst.Fed.Min.obnove i raseljenih osoba</t>
  </si>
  <si>
    <t>613915  613920    613930</t>
  </si>
  <si>
    <t>Ostali tekući rashodi - Tekući transferi Mjesnim zajednicama</t>
  </si>
  <si>
    <t>Ostali tekući rashodi - Tekući transferi Mjesnim zajednicama za tekuće održavanje nekategoriziranih cesta</t>
  </si>
  <si>
    <t>Rekonstrukcija cesta i mostova- Rekonstrukcija lokalnih i regionalnih cesta finan.sredst.od GSM licence</t>
  </si>
  <si>
    <t>Subvencije poduzećima za vodovod i kanalizaciju</t>
  </si>
  <si>
    <t>Subvencije za aktivnu politiku zapošljavanja privatnim poduzećima i poduzetnicima</t>
  </si>
  <si>
    <t>Izvršenje za period I-IX 2014.</t>
  </si>
  <si>
    <t xml:space="preserve">Indeks            (4/3)     </t>
  </si>
  <si>
    <t>Indeks         (6/3)</t>
  </si>
  <si>
    <t>Ostali tekući rashodi - Transfer za uređenje Spomen obilježja (masovne grobnice) pog.bran.iz Vidovica i Jenjića</t>
  </si>
  <si>
    <t>Rekonstrukcija zgrada - Rekonstrukcija "Ataše"-a u poduzetnički centar</t>
  </si>
  <si>
    <t>613711-613713    613721-613723</t>
  </si>
  <si>
    <t>61432901-61432905</t>
  </si>
  <si>
    <t>61432906- 61432910</t>
  </si>
  <si>
    <t>Tekući transferi udruženjima građana i projekt mladih</t>
  </si>
  <si>
    <t>61481901- 61481913</t>
  </si>
  <si>
    <t>Kapitalni transferi  privatnim poduzećima i poduzetnicima za  otklanjanje i ublažavanje posljedica el. nepogoda</t>
  </si>
  <si>
    <t>KAPITALNI TRANSFERI PRIVATNIM PODUZEĆIMA I PODUZETNICIMA</t>
  </si>
  <si>
    <t>Naknada za zakup javnih površina od kafea, restorana,kioska i tržnica</t>
  </si>
  <si>
    <t xml:space="preserve">Doprinosi za MIO </t>
  </si>
  <si>
    <t xml:space="preserve">Doprinosi za zdravstveno osiguranje </t>
  </si>
  <si>
    <t xml:space="preserve">Doprinos za zapošljavanje </t>
  </si>
  <si>
    <t>61371401 i 61372401</t>
  </si>
  <si>
    <t>61371402 i 61372402</t>
  </si>
  <si>
    <t xml:space="preserve"> 61371403  i 61372403</t>
  </si>
  <si>
    <t>PRIHODI I PRIMICI (I+II+III+IV)</t>
  </si>
  <si>
    <t>Porez na dobit od gospodarskih i profesionalnih djelatnosti(zaostale uplate poreza)</t>
  </si>
  <si>
    <t>I   UKUPNI PRIHODI I PRIMICI</t>
  </si>
  <si>
    <t>II  UKUPNI RASHODI I IZDACI</t>
  </si>
  <si>
    <t>Kaznena kamata</t>
  </si>
  <si>
    <t>Porez na promet usluga, osim usluga u građevinarstvu</t>
  </si>
  <si>
    <t>Porez na dobitke od igara na sreću</t>
  </si>
  <si>
    <t>Prihodi od poreza na dohodak Fiz.osoba od nesamost.djelatnosti</t>
  </si>
  <si>
    <t>Prihodi od poreza na dohodak Fiz.osoba od samost.djelatnosti</t>
  </si>
  <si>
    <t>Prihodi od poreza na dohodak Fiz.osoba od imovine i imovin.prava</t>
  </si>
  <si>
    <t>Prihodi od poreza na dohodak Fiz.osoba od ulaganja kapitala</t>
  </si>
  <si>
    <t>Prihodi od poreza na dohodak Fiz.osoba na dobitke od nagrad.igara i igara na sreću</t>
  </si>
  <si>
    <t>Prihodi od poreza na dohodak od dr.samos..djelat. iz čl.12 st.4 ZPD</t>
  </si>
  <si>
    <t>Prihodi od poreza na dohodak po konačnom obračunu</t>
  </si>
  <si>
    <t>Poseban porez na plaću za zaštitu od prirodnih i drugih nepogoda (zaostale uplate)</t>
  </si>
  <si>
    <t>Ostali porezi</t>
  </si>
  <si>
    <t>OSTALI POREZI</t>
  </si>
  <si>
    <t>Poseban  za zaštitu od prirodnih i drugih nepogoda na temelju ugovora o djelu i povrem.i privrem.poslova(zaostale uplate)</t>
  </si>
  <si>
    <t xml:space="preserve">Prihodi od kamata na depozite u banci </t>
  </si>
  <si>
    <t>Prihodi od pozitivnih tečajnih razlika</t>
  </si>
  <si>
    <t>Općinske administrativne pristojbe</t>
  </si>
  <si>
    <t>Pristojbe za vjenčanja i druge civilne registracije</t>
  </si>
  <si>
    <t>Naknade za korištenje podataka premjera i katastra</t>
  </si>
  <si>
    <t>Naknada za vršenje usluga iz oblasti premjera i katastra</t>
  </si>
  <si>
    <t>Naknada za uporabu cesta za vozila pravnih osoba</t>
  </si>
  <si>
    <t>Naknada za uporabu cesta za vozila građana</t>
  </si>
  <si>
    <t>Posebna naknada za zaštitu od prirodnih i drugih nepogoda gdje je osnovica zbirni iznos neto plaće za isplatu</t>
  </si>
  <si>
    <t>Posebna naknada za zaštitu od prirodnih i drugih nepogoda gdje je osnovica zbirni iznos neto prim.po osnovi dr.samostal.djelat.i povremenog samostalnog rada</t>
  </si>
  <si>
    <t>Naknada za vatrogasne jedinice iz premije osiguranja imovine od požara i prirodnih sila</t>
  </si>
  <si>
    <t>Naknada  iz funkcionalne  premije osiguranja od autoodgovornosti za vatrogasne jedinice</t>
  </si>
  <si>
    <t>Prihodi od pružanja usluga građanima</t>
  </si>
  <si>
    <t>Prihodi od pružanja usluga pravnim osobama</t>
  </si>
  <si>
    <t>Prihodi od pružanja usluga drugima</t>
  </si>
  <si>
    <t>Novčane kazne po općinskim propisima</t>
  </si>
  <si>
    <t>Primljeni tekući transferi od gradova</t>
  </si>
  <si>
    <t>Primljeni tekući transferi od općina</t>
  </si>
  <si>
    <t>Ostali povrati</t>
  </si>
  <si>
    <t>Uplate za prekoračenje troškova PTT usluga</t>
  </si>
  <si>
    <t>Primljene namjenske donacije neplanirane u proračunu</t>
  </si>
  <si>
    <t>Uplaćene refundacije bolovanja iz ranijih godina</t>
  </si>
  <si>
    <t>Ostale neplanirane uplate</t>
  </si>
  <si>
    <t>Naknade za bolovanje preko 42 dana po umanjenju doprinosa</t>
  </si>
  <si>
    <t>Naknade plaća za vrijeme bolovanja po umanjenju doporinosa</t>
  </si>
  <si>
    <t>Naknada plaća za vrijeme god.odmora po umanjenju doprinosa</t>
  </si>
  <si>
    <t>Naknade plaće za državne i vjerske praznike po umanjenju doprinosa</t>
  </si>
  <si>
    <t xml:space="preserve"> Izdaci za centralno grijanje</t>
  </si>
  <si>
    <t>Prihodi od neizravnih poreza koji pripadaju jedinicama lokalne samouprave (PDV)</t>
  </si>
  <si>
    <t>Izdaci za telefon, telefaks i teleks</t>
  </si>
  <si>
    <t>Naknade plaća za vrijeme plaćenog odsustva (rodiljni)po umanjenju doprinosa</t>
  </si>
  <si>
    <t xml:space="preserve"> Usluge deratizacije ( i dezinsekcije)</t>
  </si>
  <si>
    <t>Ceste i mostovi - Izgradnja ceste u JUG II (Uređenje građevin.zemljišta)</t>
  </si>
  <si>
    <t>Objekti vodovoda i kanalizacije - Zona poduzetništva</t>
  </si>
  <si>
    <t>Objekti vodovoda i kanalizacije -( vlastita sredstva po Projekt.EIB-a)</t>
  </si>
  <si>
    <t>Sufinanciranje projekta zemljišne administracije</t>
  </si>
  <si>
    <t>PRIMLJENI TEKUĆI TRANSFERI OD INOZEMNIH VLADA I MEĐUNARODNIH ORGANIZACIJA</t>
  </si>
  <si>
    <t>POREZ NA DOBIT POJEDINACA (zaostale uplate poreza)</t>
  </si>
  <si>
    <t>Primljeni tekući transferi od inozemnih vlada (EK)</t>
  </si>
  <si>
    <t>Primljeni kapitalni transferi od inozemnih vlada  (EK)</t>
  </si>
  <si>
    <t>Općinske komunalne naknade</t>
  </si>
  <si>
    <t>I - OPĆI DIO</t>
  </si>
  <si>
    <t>Kapitalni transferi neprofitnim organizacijama - Sufinanciranje  deminiranja</t>
  </si>
  <si>
    <t>Izdaci za financiranje projekta MOSLED (EK- Održivi lokalno ekon.razvoj općine)</t>
  </si>
  <si>
    <t>Ostali tekući rashodi - Obilježavanje naziva ulica po Mjesnim zajednicama</t>
  </si>
  <si>
    <t>Nabava ostalih pomoć.objekata - Nabava  autobusnih stajališta</t>
  </si>
  <si>
    <t>SVEUKUPNI RASHODI I IZDACI (I+II+III+IV)</t>
  </si>
  <si>
    <t>NACRT - Prijedlog</t>
  </si>
  <si>
    <t>II  POSEBAN DIO - Rashodi i izdaci po organizacionoj, funkcionalnoj  i ekonomskoj klasifikaciji</t>
  </si>
  <si>
    <t xml:space="preserve">II .1.   OPĆINSKO VIJEĆE </t>
  </si>
  <si>
    <t>Organizacioni kod</t>
  </si>
  <si>
    <t>Bruto plaće i naknade plaća</t>
  </si>
  <si>
    <t>Izdaci za komunikaciju i komunalne usluge</t>
  </si>
  <si>
    <t>Izdaci osiguranja, bank. usluga i usluga platnog prometa
platnog prometa</t>
  </si>
  <si>
    <t>Tekući transferi i drugi tekući rashodi</t>
  </si>
  <si>
    <t>Tekući transferi neprofitnim organizacijama</t>
  </si>
  <si>
    <t>Kapitalni izdaci -  Izdaci za nabavu stalnih sredstava</t>
  </si>
  <si>
    <t>Nabava opreme za potrebe Službi jedinst. organa općine</t>
  </si>
  <si>
    <t>II. 2. -  JEDINSTVENI ORGAN OPĆINE</t>
  </si>
  <si>
    <t>Pričuva proračuna</t>
  </si>
  <si>
    <t>Izdaci za  komunikaciju i komunalne usluge</t>
  </si>
  <si>
    <t>Izdaci osiguranja, bank. usluga i usluge platnog prometa</t>
  </si>
  <si>
    <t>400-800</t>
  </si>
  <si>
    <t>Tekući transferi drugim razinama vlasti i fondovima</t>
  </si>
  <si>
    <t>400-600</t>
  </si>
  <si>
    <t>300-1400</t>
  </si>
  <si>
    <t>Kapitalni transferi drugim razinama vlasti i fondovima</t>
  </si>
  <si>
    <t>700-1000</t>
  </si>
  <si>
    <t>400-1000</t>
  </si>
  <si>
    <t>Kapitalni izdaci - Izdaci za nabavu stalnih sredstava</t>
  </si>
  <si>
    <t>700-1200</t>
  </si>
  <si>
    <t>Nabava opreme za potrebe  Službi jedinst. organa općine</t>
  </si>
  <si>
    <t>Sveukupno: Jedinstveni organ općine</t>
  </si>
  <si>
    <t>III DIO - KAPITALNI PRORAČUN</t>
  </si>
  <si>
    <t>RAZVOJNI PROJEKTI/PROGRAMI</t>
  </si>
  <si>
    <t>Potrebna sredstva i struktura financiranja:</t>
  </si>
  <si>
    <t>Godina</t>
  </si>
  <si>
    <t xml:space="preserve">Izvor financiranja </t>
  </si>
  <si>
    <t>Sveukupno financiranje</t>
  </si>
  <si>
    <t>Vlastita sredstva</t>
  </si>
  <si>
    <t>Kapitalni transer FBiH</t>
  </si>
  <si>
    <t>Kapitalni transer ŽP</t>
  </si>
  <si>
    <t>Ostalo (inozemstvo)</t>
  </si>
  <si>
    <t>2015.</t>
  </si>
  <si>
    <t>2016.</t>
  </si>
  <si>
    <t>2017.</t>
  </si>
  <si>
    <t>Svega:</t>
  </si>
  <si>
    <t>KAPITALNI PRORAČUN - PLAN RAZVOJNIH PROJEKATA/PROGRAMA OPĆINE ORAŠJE  ZA 2015. GODINU I RAZDOBLJE 2016-2017. GODINA</t>
  </si>
  <si>
    <t>Redni broj</t>
  </si>
  <si>
    <t>Naziv projekta/programa</t>
  </si>
  <si>
    <t>Svega</t>
  </si>
  <si>
    <t>1.</t>
  </si>
  <si>
    <t>Parkovi, drvoredi i drugo</t>
  </si>
  <si>
    <t>2.</t>
  </si>
  <si>
    <t>Krov sportske dvorane u Orašju</t>
  </si>
  <si>
    <t>3.</t>
  </si>
  <si>
    <t>Kapit. izdaci za Carinski terminal</t>
  </si>
  <si>
    <t xml:space="preserve">4. </t>
  </si>
  <si>
    <t>Nabava autobusnih stajališta</t>
  </si>
  <si>
    <t>5.</t>
  </si>
  <si>
    <t>Javna rasvjeta</t>
  </si>
  <si>
    <t>6.</t>
  </si>
  <si>
    <t xml:space="preserve">Izgradnja ceste u Jug II(uređ. gr. zemlj.) </t>
  </si>
  <si>
    <t>7.</t>
  </si>
  <si>
    <t>Objekti vodovoda i kanalizacije (EIB)</t>
  </si>
  <si>
    <t>8.</t>
  </si>
  <si>
    <t>Objekti vodovoda i kanalizacije- Zona poduzetništva</t>
  </si>
  <si>
    <t>9.</t>
  </si>
  <si>
    <t>Nabava opreme za potrebe općine</t>
  </si>
  <si>
    <t>10.</t>
  </si>
  <si>
    <t>Nabava opreme za potrebe CZ</t>
  </si>
  <si>
    <t>11.</t>
  </si>
  <si>
    <t>Sufin. projekta zemljišne administracije</t>
  </si>
  <si>
    <t>12.</t>
  </si>
  <si>
    <t>Rekonstrukcija III ulice u Orašju</t>
  </si>
  <si>
    <t>13.</t>
  </si>
  <si>
    <t xml:space="preserve">Rekonst. lokalnih i reg. Cesta od GSM </t>
  </si>
  <si>
    <t>14.</t>
  </si>
  <si>
    <t>Rekonst. Lokalnih cesta sredstvima federalnog ministarstva obnove...</t>
  </si>
  <si>
    <t xml:space="preserve">Sveukupno: </t>
  </si>
  <si>
    <r>
      <t xml:space="preserve">Razvojni projekt broj 1. - </t>
    </r>
    <r>
      <rPr>
        <sz val="10"/>
        <rFont val="Arial"/>
        <family val="2"/>
      </rPr>
      <t xml:space="preserve">Nabava šumskog zemljišta- </t>
    </r>
    <r>
      <rPr>
        <u val="single"/>
        <sz val="10"/>
        <rFont val="Arial"/>
        <family val="2"/>
      </rPr>
      <t>Parkovi, drvoredi i drugo,</t>
    </r>
    <r>
      <rPr>
        <sz val="10"/>
        <rFont val="Arial"/>
        <family val="2"/>
      </rPr>
      <t xml:space="preserve"> </t>
    </r>
  </si>
  <si>
    <r>
      <t xml:space="preserve">Pravni temelj: </t>
    </r>
    <r>
      <rPr>
        <sz val="10"/>
        <rFont val="Arial"/>
        <family val="2"/>
      </rPr>
      <t>Članak 8. stavak 3. alineja 11. Zakona o načelima lokalne samouprave u FBiH</t>
    </r>
  </si>
  <si>
    <r>
      <t xml:space="preserve">Nositelj aktivnosti: </t>
    </r>
    <r>
      <rPr>
        <sz val="10"/>
        <rFont val="Arial"/>
        <family val="2"/>
      </rPr>
      <t>Služba prostornog uređenja i imovinsko-pravnih poslova</t>
    </r>
  </si>
  <si>
    <r>
      <t xml:space="preserve">Potreban broj uposlenika: </t>
    </r>
    <r>
      <rPr>
        <sz val="10"/>
        <rFont val="Arial"/>
        <family val="2"/>
      </rPr>
      <t>1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</si>
  <si>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se </t>
    </r>
    <r>
      <rPr>
        <b/>
        <u val="single"/>
        <sz val="10"/>
        <rFont val="Arial"/>
        <family val="2"/>
      </rPr>
      <t>ne očekuju</t>
    </r>
    <r>
      <rPr>
        <sz val="10"/>
        <rFont val="Arial"/>
        <family val="2"/>
      </rPr>
      <t xml:space="preserve"> ekonomski efekti (prihodi) za općinu Orašje, kao ni efekt nepredviđenih rizika. </t>
    </r>
  </si>
  <si>
    <r>
      <t xml:space="preserve">Razvojni projekt broj 2. - </t>
    </r>
    <r>
      <rPr>
        <sz val="10"/>
        <rFont val="Arial"/>
        <family val="2"/>
      </rPr>
      <t xml:space="preserve">Nabava  građevina- </t>
    </r>
    <r>
      <rPr>
        <u val="single"/>
        <sz val="10"/>
        <rFont val="Arial"/>
        <family val="2"/>
      </rPr>
      <t>Izgradnja krova na objektu sportske dvorane u Orašju</t>
    </r>
  </si>
  <si>
    <r>
      <t xml:space="preserve">Pravni temelj: </t>
    </r>
    <r>
      <rPr>
        <sz val="10"/>
        <rFont val="Arial"/>
        <family val="2"/>
      </rPr>
      <t>Članak 8. stavak 3. alineja 15. Zakona o načelima lokalne samouprave u FBiH</t>
    </r>
  </si>
  <si>
    <r>
      <t xml:space="preserve">Nositelj aktivnosti: </t>
    </r>
    <r>
      <rPr>
        <sz val="10"/>
        <rFont val="Arial"/>
        <family val="2"/>
      </rPr>
      <t>Služba gospodarstva i infrastrukture</t>
    </r>
  </si>
  <si>
    <r>
      <rPr>
        <b/>
        <sz val="10"/>
        <rFont val="Arial"/>
        <family val="2"/>
      </rPr>
      <t>Procjena rezultata i rizika</t>
    </r>
    <r>
      <rPr>
        <sz val="10"/>
        <rFont val="Arial"/>
        <family val="2"/>
      </rPr>
      <t xml:space="preserve">: Realizacijom ovoga projekta u budućnosti se ne očekuju ekonomski efekti za proračun Općine Orašje, kao ni mogući rizici. </t>
    </r>
  </si>
  <si>
    <r>
      <t xml:space="preserve">Razvojni projekt broj 3. - </t>
    </r>
    <r>
      <rPr>
        <sz val="10"/>
        <rFont val="Arial"/>
        <family val="2"/>
      </rPr>
      <t xml:space="preserve">Nabava  građevina - </t>
    </r>
    <r>
      <rPr>
        <u val="single"/>
        <sz val="10"/>
        <rFont val="Arial"/>
        <family val="2"/>
      </rPr>
      <t>Kapitalni izdaci za Carinski terminal</t>
    </r>
  </si>
  <si>
    <r>
      <t xml:space="preserve">Pravni temelj: </t>
    </r>
    <r>
      <rPr>
        <sz val="10"/>
        <rFont val="Arial"/>
        <family val="2"/>
      </rPr>
      <t>Članak 8. stavak 3. alineja 8. Zakona o načelima lokalne samouprave u FBiH</t>
    </r>
  </si>
  <si>
    <r>
      <t xml:space="preserve">Nositelj aktivnosti: </t>
    </r>
    <r>
      <rPr>
        <sz val="10"/>
        <rFont val="Arial"/>
        <family val="2"/>
      </rPr>
      <t>Služba za upravljanje imovinom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</si>
  <si>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 xml:space="preserve">se očekuju </t>
    </r>
    <r>
      <rPr>
        <sz val="10"/>
        <rFont val="Arial"/>
        <family val="2"/>
      </rPr>
      <t xml:space="preserve"> ekonomski efekti  za općinu Orašje, izraženo kroz poboljšanje usluga koje Općina pruža  na Carinskom terminalu.</t>
    </r>
  </si>
  <si>
    <r>
      <t xml:space="preserve">Razvojni projekt broj 4. - </t>
    </r>
    <r>
      <rPr>
        <sz val="10"/>
        <rFont val="Arial"/>
        <family val="2"/>
      </rPr>
      <t xml:space="preserve">Nabava ostalih pomoćnih objekata - </t>
    </r>
    <r>
      <rPr>
        <u val="single"/>
        <sz val="10"/>
        <rFont val="Arial"/>
        <family val="2"/>
      </rPr>
      <t>Nabava autobusnih stajališta</t>
    </r>
  </si>
  <si>
    <r>
      <t xml:space="preserve">Pravni temelj: </t>
    </r>
    <r>
      <rPr>
        <sz val="10"/>
        <rFont val="Arial"/>
        <family val="2"/>
      </rPr>
      <t>Članak 8. stavak 3. alineja 11.  Zakona o načelima lokalne samouprave u FBiH</t>
    </r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</si>
  <si>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ne očekuju </t>
    </r>
    <r>
      <rPr>
        <sz val="10"/>
        <rFont val="Arial"/>
        <family val="2"/>
      </rPr>
      <t>ekonomski efekti  (prihodi) za općinu Orašje, kao ni efekt ne predviđenih rizika.</t>
    </r>
  </si>
  <si>
    <r>
      <t xml:space="preserve">Razvojni projekt broj 5. - </t>
    </r>
    <r>
      <rPr>
        <sz val="10"/>
        <rFont val="Arial"/>
        <family val="2"/>
      </rPr>
      <t xml:space="preserve">Vanjska rasvjeta, pločnici i ograde - </t>
    </r>
    <r>
      <rPr>
        <u val="single"/>
        <sz val="10"/>
        <rFont val="Arial"/>
        <family val="2"/>
      </rPr>
      <t xml:space="preserve">Javna rasvjeta </t>
    </r>
  </si>
  <si>
    <r>
      <t xml:space="preserve">Procjena rezultata i rizika: </t>
    </r>
    <r>
      <rPr>
        <sz val="10"/>
        <rFont val="Arial"/>
        <family val="2"/>
      </rPr>
      <t>Realizacijom ovog projekta u budućnosti se</t>
    </r>
    <r>
      <rPr>
        <b/>
        <u val="single"/>
        <sz val="10"/>
        <rFont val="Arial"/>
        <family val="2"/>
      </rPr>
      <t xml:space="preserve"> ne očekuju</t>
    </r>
    <r>
      <rPr>
        <sz val="10"/>
        <rFont val="Arial"/>
        <family val="2"/>
      </rPr>
      <t xml:space="preserve"> ekonomski efekti (prihodi) za općinu Orašje, kao ni efekt ne predviđenih rizika.</t>
    </r>
  </si>
  <si>
    <r>
      <t xml:space="preserve">Razvojni projekt broj 6. - </t>
    </r>
    <r>
      <rPr>
        <sz val="10"/>
        <rFont val="Arial"/>
        <family val="2"/>
      </rPr>
      <t xml:space="preserve">Ceste i mostovi- </t>
    </r>
    <r>
      <rPr>
        <u val="single"/>
        <sz val="10"/>
        <rFont val="Arial"/>
        <family val="2"/>
      </rPr>
      <t>Izgradnja ceste u JUG II (uređenje građevinskog zemljišta)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</si>
  <si>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</t>
    </r>
    <r>
      <rPr>
        <sz val="10"/>
        <rFont val="Arial"/>
        <family val="2"/>
      </rPr>
      <t xml:space="preserve"> ekonomski efekti (prodaja placeva, komunalna naknada i sl.) za općinu Orašje.</t>
    </r>
  </si>
  <si>
    <r>
      <t xml:space="preserve">Razvojni projekt broj 7. - </t>
    </r>
    <r>
      <rPr>
        <u val="single"/>
        <sz val="10"/>
        <rFont val="Arial"/>
        <family val="2"/>
      </rPr>
      <t>Objekti vodovoda i kanalizacije - (vlastita sredstva po projektu EIB)</t>
    </r>
  </si>
  <si>
    <r>
      <t xml:space="preserve">Procjena rezultata i rizika: </t>
    </r>
    <r>
      <rPr>
        <sz val="10"/>
        <rFont val="Arial"/>
        <family val="2"/>
      </rPr>
      <t xml:space="preserve">Realizacijom ovog projekta u budućnosti </t>
    </r>
    <r>
      <rPr>
        <b/>
        <u val="single"/>
        <sz val="10"/>
        <rFont val="Arial"/>
        <family val="2"/>
      </rPr>
      <t>se očekuju</t>
    </r>
    <r>
      <rPr>
        <sz val="10"/>
        <rFont val="Arial"/>
        <family val="2"/>
      </rPr>
      <t xml:space="preserve"> ekonomski efekti ( neizravno kroz povećanje broja domaćinstava priključenih na vodovod i odvodnju).</t>
    </r>
  </si>
  <si>
    <t>Članak 3</t>
  </si>
  <si>
    <t xml:space="preserve">Ova Odluka stupa na snagu danom objave u "Službenom glasniku Općine Orašje"                                                                                                </t>
  </si>
  <si>
    <t>Dopredsjednik</t>
  </si>
  <si>
    <t xml:space="preserve">    Mehmed Memišević</t>
  </si>
  <si>
    <r>
      <t>Razvojni projekt broj 14. -</t>
    </r>
    <r>
      <rPr>
        <u val="single"/>
        <sz val="10"/>
        <rFont val="Arial"/>
        <family val="2"/>
      </rPr>
      <t xml:space="preserve"> Rekonstrukcija lokalnih cesta sredstvima federalnog ministarstva </t>
    </r>
  </si>
  <si>
    <r>
      <t xml:space="preserve">              </t>
    </r>
    <r>
      <rPr>
        <u val="single"/>
        <sz val="10"/>
        <rFont val="Arial"/>
        <family val="2"/>
      </rPr>
      <t>obnove i raseljenih osoba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</si>
</sst>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21" borderId="2" applyNumberFormat="0" applyAlignment="0" applyProtection="0"/>
    <xf numFmtId="0" fontId="9" fillId="21" borderId="3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3" fontId="23" fillId="24" borderId="10" xfId="0" applyNumberFormat="1" applyFont="1" applyFill="1" applyBorder="1" applyAlignment="1">
      <alignment/>
    </xf>
    <xf numFmtId="3" fontId="22" fillId="21" borderId="10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2" fillId="2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1" fontId="22" fillId="0" borderId="1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3" fontId="22" fillId="24" borderId="10" xfId="0" applyNumberFormat="1" applyFont="1" applyFill="1" applyBorder="1" applyAlignment="1">
      <alignment horizontal="right"/>
    </xf>
    <xf numFmtId="0" fontId="22" fillId="21" borderId="11" xfId="0" applyFont="1" applyFill="1" applyBorder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vertical="center" wrapText="1"/>
    </xf>
    <xf numFmtId="49" fontId="23" fillId="24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2" fillId="24" borderId="10" xfId="0" applyFont="1" applyFill="1" applyBorder="1" applyAlignment="1">
      <alignment/>
    </xf>
    <xf numFmtId="3" fontId="22" fillId="24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3" fontId="2" fillId="24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justify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1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0" fontId="2" fillId="21" borderId="10" xfId="0" applyFont="1" applyFill="1" applyBorder="1" applyAlignment="1">
      <alignment/>
    </xf>
    <xf numFmtId="3" fontId="22" fillId="21" borderId="10" xfId="0" applyNumberFormat="1" applyFont="1" applyFill="1" applyBorder="1" applyAlignment="1">
      <alignment horizontal="right" vertical="center"/>
    </xf>
    <xf numFmtId="1" fontId="22" fillId="21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21" borderId="10" xfId="0" applyFont="1" applyFill="1" applyBorder="1" applyAlignment="1">
      <alignment horizontal="left" vertical="center" wrapText="1"/>
    </xf>
    <xf numFmtId="3" fontId="1" fillId="21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7" fillId="0" borderId="0" xfId="0" applyFont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horizontal="center" vertical="justify" wrapText="1"/>
    </xf>
    <xf numFmtId="0" fontId="2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zoomScaleSheetLayoutView="100" workbookViewId="0" topLeftCell="A359">
      <selection activeCell="C362" sqref="C362:H368"/>
    </sheetView>
  </sheetViews>
  <sheetFormatPr defaultColWidth="9.140625" defaultRowHeight="12.75"/>
  <cols>
    <col min="1" max="1" width="1.1484375" style="0" customWidth="1"/>
    <col min="2" max="2" width="8.00390625" style="0" customWidth="1"/>
    <col min="3" max="3" width="9.57421875" style="0" hidden="1" customWidth="1"/>
    <col min="4" max="4" width="47.8515625" style="88" customWidth="1"/>
    <col min="5" max="8" width="8.7109375" style="0" customWidth="1"/>
    <col min="9" max="9" width="6.28125" style="0" customWidth="1"/>
  </cols>
  <sheetData>
    <row r="1" spans="2:9" ht="30.75" customHeight="1">
      <c r="B1" s="6"/>
      <c r="C1" s="6"/>
      <c r="D1" s="202" t="s">
        <v>378</v>
      </c>
      <c r="E1" s="202"/>
      <c r="F1" s="202"/>
      <c r="G1" s="202"/>
      <c r="H1" s="202"/>
      <c r="I1" s="202"/>
    </row>
    <row r="2" spans="2:9" ht="23.25" customHeight="1">
      <c r="B2" s="6"/>
      <c r="C2" s="6"/>
      <c r="D2" s="62"/>
      <c r="E2" s="6"/>
      <c r="F2" s="6"/>
      <c r="G2" s="6"/>
      <c r="H2" s="6"/>
      <c r="I2" s="6"/>
    </row>
    <row r="3" spans="2:11" ht="46.5" customHeight="1">
      <c r="B3" s="6"/>
      <c r="C3" s="6"/>
      <c r="D3" s="207" t="s">
        <v>85</v>
      </c>
      <c r="E3" s="207"/>
      <c r="F3" s="207"/>
      <c r="G3" s="207"/>
      <c r="H3" s="207"/>
      <c r="I3" s="207"/>
      <c r="J3" s="1"/>
      <c r="K3" s="1"/>
    </row>
    <row r="4" spans="2:9" ht="39" customHeight="1">
      <c r="B4" s="6"/>
      <c r="C4" s="6"/>
      <c r="D4" s="61"/>
      <c r="E4" s="6"/>
      <c r="F4" s="6"/>
      <c r="G4" s="6"/>
      <c r="H4" s="6"/>
      <c r="I4" s="6"/>
    </row>
    <row r="5" spans="2:9" ht="33" customHeight="1">
      <c r="B5" s="6"/>
      <c r="C5" s="6"/>
      <c r="D5" s="211" t="s">
        <v>86</v>
      </c>
      <c r="E5" s="211"/>
      <c r="F5" s="211"/>
      <c r="G5" s="211"/>
      <c r="H5" s="211"/>
      <c r="I5" s="211"/>
    </row>
    <row r="6" spans="2:9" ht="48.75" customHeight="1">
      <c r="B6" s="6"/>
      <c r="C6" s="6"/>
      <c r="D6" s="121" t="s">
        <v>372</v>
      </c>
      <c r="E6" s="6"/>
      <c r="F6" s="6"/>
      <c r="G6" s="6"/>
      <c r="H6" s="6"/>
      <c r="I6" s="6"/>
    </row>
    <row r="7" spans="2:9" ht="18" customHeight="1" hidden="1">
      <c r="B7" s="6"/>
      <c r="C7" s="6"/>
      <c r="D7" s="61" t="s">
        <v>70</v>
      </c>
      <c r="E7" s="6"/>
      <c r="F7" s="6"/>
      <c r="G7" s="6"/>
      <c r="H7" s="6" t="s">
        <v>70</v>
      </c>
      <c r="I7" s="6"/>
    </row>
    <row r="8" spans="2:9" ht="42" customHeight="1">
      <c r="B8" s="6"/>
      <c r="C8" s="6"/>
      <c r="D8" s="211" t="s">
        <v>87</v>
      </c>
      <c r="E8" s="211"/>
      <c r="F8" s="211"/>
      <c r="G8" s="211"/>
      <c r="H8" s="211"/>
      <c r="I8" s="211"/>
    </row>
    <row r="9" spans="2:9" ht="12.75">
      <c r="B9" s="6"/>
      <c r="C9" s="6"/>
      <c r="D9" s="63"/>
      <c r="E9" s="33"/>
      <c r="F9" s="33"/>
      <c r="G9" s="33"/>
      <c r="H9" s="33"/>
      <c r="I9" s="34"/>
    </row>
    <row r="10" spans="2:9" ht="12.75">
      <c r="B10" s="6"/>
      <c r="C10" s="6"/>
      <c r="D10" s="211"/>
      <c r="E10" s="211"/>
      <c r="F10" s="211"/>
      <c r="G10" s="211"/>
      <c r="H10" s="211"/>
      <c r="I10" s="211"/>
    </row>
    <row r="11" spans="2:9" ht="12.75" customHeight="1">
      <c r="B11" s="6"/>
      <c r="C11" s="6"/>
      <c r="D11" s="208" t="s">
        <v>88</v>
      </c>
      <c r="E11" s="208"/>
      <c r="F11" s="208"/>
      <c r="G11" s="208"/>
      <c r="H11" s="208"/>
      <c r="I11" s="34"/>
    </row>
    <row r="12" spans="2:9" ht="21" customHeight="1">
      <c r="B12" s="6"/>
      <c r="C12" s="6"/>
      <c r="D12" s="61"/>
      <c r="E12" s="6"/>
      <c r="F12" s="6"/>
      <c r="G12" s="6"/>
      <c r="H12" s="6"/>
      <c r="I12" s="6"/>
    </row>
    <row r="13" spans="2:9" ht="23.25" customHeight="1">
      <c r="B13" s="6"/>
      <c r="C13" s="6"/>
      <c r="D13" s="61"/>
      <c r="E13" s="6"/>
      <c r="F13" s="6"/>
      <c r="G13" s="6"/>
      <c r="H13" s="6"/>
      <c r="I13" s="6"/>
    </row>
    <row r="14" spans="2:7" ht="56.25">
      <c r="B14" s="6"/>
      <c r="C14" s="6"/>
      <c r="D14" s="35" t="s">
        <v>20</v>
      </c>
      <c r="E14" s="12" t="s">
        <v>79</v>
      </c>
      <c r="F14" s="12" t="s">
        <v>89</v>
      </c>
      <c r="G14" s="12" t="s">
        <v>68</v>
      </c>
    </row>
    <row r="15" spans="2:7" ht="12.75">
      <c r="B15" s="6"/>
      <c r="C15" s="6"/>
      <c r="D15" s="9">
        <v>1</v>
      </c>
      <c r="E15" s="36">
        <v>2</v>
      </c>
      <c r="F15" s="36">
        <v>3</v>
      </c>
      <c r="G15" s="36">
        <v>4</v>
      </c>
    </row>
    <row r="16" spans="2:7" ht="12.75" customHeight="1">
      <c r="B16" s="6"/>
      <c r="C16" s="6"/>
      <c r="D16" s="64" t="s">
        <v>315</v>
      </c>
      <c r="E16" s="37">
        <f>(E31)</f>
        <v>7246400</v>
      </c>
      <c r="F16" s="37">
        <f>(H31)</f>
        <v>6358500</v>
      </c>
      <c r="G16" s="38">
        <f>F16/E16*100</f>
        <v>87.74701920953854</v>
      </c>
    </row>
    <row r="17" spans="2:7" ht="12.75" customHeight="1">
      <c r="B17" s="6"/>
      <c r="C17" s="6"/>
      <c r="D17" s="64" t="s">
        <v>316</v>
      </c>
      <c r="E17" s="37">
        <f>(E358)</f>
        <v>7346400</v>
      </c>
      <c r="F17" s="37">
        <f>(H358)</f>
        <v>6258500</v>
      </c>
      <c r="G17" s="38">
        <f>F17/E17*100</f>
        <v>85.19138625721442</v>
      </c>
    </row>
    <row r="18" spans="2:7" ht="12.75" customHeight="1">
      <c r="B18" s="6"/>
      <c r="C18" s="6"/>
      <c r="D18" s="64" t="s">
        <v>21</v>
      </c>
      <c r="E18" s="37">
        <f>SUM(E16-E17)</f>
        <v>-100000</v>
      </c>
      <c r="F18" s="37">
        <f>SUM(F16-F17)</f>
        <v>100000</v>
      </c>
      <c r="G18" s="38">
        <f>F18/E18*100</f>
        <v>-100</v>
      </c>
    </row>
    <row r="19" spans="2:9" ht="12.75" customHeight="1">
      <c r="B19" s="6"/>
      <c r="C19" s="6"/>
      <c r="D19" s="65"/>
      <c r="E19" s="39"/>
      <c r="F19" s="39"/>
      <c r="G19" s="39"/>
      <c r="H19" s="39"/>
      <c r="I19" s="40"/>
    </row>
    <row r="20" spans="2:9" ht="21" customHeight="1">
      <c r="B20" s="6"/>
      <c r="C20" s="6"/>
      <c r="D20" s="65"/>
      <c r="E20" s="39"/>
      <c r="F20" s="39"/>
      <c r="G20" s="39"/>
      <c r="H20" s="39"/>
      <c r="I20" s="40"/>
    </row>
    <row r="21" spans="2:9" ht="42.75" customHeight="1">
      <c r="B21" s="6"/>
      <c r="C21" s="6"/>
      <c r="D21" s="209"/>
      <c r="E21" s="209"/>
      <c r="F21" s="209"/>
      <c r="G21" s="209"/>
      <c r="H21" s="209"/>
      <c r="I21" s="209"/>
    </row>
    <row r="22" spans="2:13" ht="0.75" customHeight="1" hidden="1">
      <c r="B22" s="6"/>
      <c r="C22" s="6"/>
      <c r="D22" s="61" t="s">
        <v>66</v>
      </c>
      <c r="E22" s="31"/>
      <c r="F22" s="31"/>
      <c r="G22" s="31"/>
      <c r="H22" s="6"/>
      <c r="I22" s="6"/>
      <c r="M22" t="s">
        <v>69</v>
      </c>
    </row>
    <row r="23" spans="2:9" ht="215.25" customHeight="1">
      <c r="B23" s="6"/>
      <c r="C23" s="6"/>
      <c r="D23" s="61"/>
      <c r="E23" s="6"/>
      <c r="F23" s="6"/>
      <c r="G23" s="6"/>
      <c r="H23" s="6"/>
      <c r="I23" s="6"/>
    </row>
    <row r="24" spans="2:9" ht="27" customHeight="1">
      <c r="B24" s="6"/>
      <c r="C24" s="41"/>
      <c r="D24" s="210" t="s">
        <v>90</v>
      </c>
      <c r="E24" s="210"/>
      <c r="F24" s="210"/>
      <c r="G24" s="210"/>
      <c r="H24" s="210"/>
      <c r="I24" s="210"/>
    </row>
    <row r="25" spans="2:9" ht="9.75" customHeight="1" hidden="1">
      <c r="B25" s="6"/>
      <c r="C25" s="41"/>
      <c r="D25" s="66"/>
      <c r="E25" s="32"/>
      <c r="F25" s="32"/>
      <c r="G25" s="32"/>
      <c r="H25" s="32"/>
      <c r="I25" s="32"/>
    </row>
    <row r="26" spans="2:9" ht="3" customHeight="1">
      <c r="B26" s="6"/>
      <c r="C26" s="41"/>
      <c r="D26" s="211"/>
      <c r="E26" s="211"/>
      <c r="F26" s="211"/>
      <c r="G26" s="211"/>
      <c r="H26" s="211"/>
      <c r="I26" s="33"/>
    </row>
    <row r="27" spans="1:9" ht="18" customHeight="1">
      <c r="A27" s="6"/>
      <c r="B27" s="6"/>
      <c r="C27" s="205" t="s">
        <v>91</v>
      </c>
      <c r="D27" s="205"/>
      <c r="E27" s="205"/>
      <c r="F27" s="205"/>
      <c r="G27" s="205"/>
      <c r="H27" s="205"/>
      <c r="I27" s="205"/>
    </row>
    <row r="28" spans="1:9" ht="2.25" customHeight="1" hidden="1">
      <c r="A28" s="6"/>
      <c r="B28" s="6"/>
      <c r="C28" s="8" t="s">
        <v>141</v>
      </c>
      <c r="D28" s="67"/>
      <c r="E28" s="7"/>
      <c r="F28" s="7"/>
      <c r="G28" s="7"/>
      <c r="H28" s="7"/>
      <c r="I28" s="7"/>
    </row>
    <row r="29" spans="1:9" ht="50.25" customHeight="1">
      <c r="A29" s="6"/>
      <c r="B29" s="35" t="s">
        <v>250</v>
      </c>
      <c r="C29" s="10" t="s">
        <v>62</v>
      </c>
      <c r="D29" s="11" t="s">
        <v>22</v>
      </c>
      <c r="E29" s="12" t="s">
        <v>79</v>
      </c>
      <c r="F29" s="12" t="s">
        <v>294</v>
      </c>
      <c r="G29" s="12" t="s">
        <v>295</v>
      </c>
      <c r="H29" s="12" t="s">
        <v>89</v>
      </c>
      <c r="I29" s="12" t="s">
        <v>296</v>
      </c>
    </row>
    <row r="30" spans="1:9" ht="12" customHeight="1">
      <c r="A30" s="6"/>
      <c r="B30" s="9">
        <v>1</v>
      </c>
      <c r="C30" s="10"/>
      <c r="D30" s="89">
        <v>2</v>
      </c>
      <c r="E30" s="90">
        <v>3</v>
      </c>
      <c r="F30" s="90">
        <v>4</v>
      </c>
      <c r="G30" s="90">
        <v>5</v>
      </c>
      <c r="H30" s="90">
        <v>6</v>
      </c>
      <c r="I30" s="90">
        <v>7</v>
      </c>
    </row>
    <row r="31" spans="1:9" ht="12" customHeight="1">
      <c r="A31" s="6"/>
      <c r="B31" s="9">
        <v>700000</v>
      </c>
      <c r="C31" s="10"/>
      <c r="D31" s="95" t="s">
        <v>313</v>
      </c>
      <c r="E31" s="96">
        <f>SUM(E33+E73+E124+E140)</f>
        <v>7246400</v>
      </c>
      <c r="F31" s="96">
        <f>SUM(F33+F73+F124+F140)</f>
        <v>4629476.46</v>
      </c>
      <c r="G31" s="98">
        <f>F31/E31*100</f>
        <v>63.88657071097372</v>
      </c>
      <c r="H31" s="96">
        <f>SUM(H33+H73+H124+H140)</f>
        <v>6358500</v>
      </c>
      <c r="I31" s="97">
        <f>H31/E31*100</f>
        <v>87.74701920953854</v>
      </c>
    </row>
    <row r="32" spans="1:9" ht="12" customHeight="1">
      <c r="A32" s="6"/>
      <c r="B32" s="9"/>
      <c r="C32" s="10"/>
      <c r="D32" s="95"/>
      <c r="E32" s="96"/>
      <c r="F32" s="96"/>
      <c r="G32" s="98"/>
      <c r="H32" s="96"/>
      <c r="I32" s="97"/>
    </row>
    <row r="33" spans="1:9" ht="12.75" customHeight="1">
      <c r="A33" s="6"/>
      <c r="B33" s="13">
        <v>710000</v>
      </c>
      <c r="C33" s="14">
        <v>710000</v>
      </c>
      <c r="D33" s="68" t="s">
        <v>106</v>
      </c>
      <c r="E33" s="15">
        <f>SUM(E35+E38+E41+E50+E55+E64+E68)</f>
        <v>2238100</v>
      </c>
      <c r="F33" s="15">
        <f>SUM(F35+F38+F41+F50+F55+F64+F68)</f>
        <v>1691481.6600000001</v>
      </c>
      <c r="G33" s="15">
        <f>F33/E33*100</f>
        <v>75.5766793262142</v>
      </c>
      <c r="H33" s="15">
        <f>SUM(H35+H38+H41+H50+H55+H64+H68)</f>
        <v>2323700</v>
      </c>
      <c r="I33" s="16">
        <f aca="true" t="shared" si="0" ref="I33:I143">H33/E33*100</f>
        <v>103.82467271346232</v>
      </c>
    </row>
    <row r="34" spans="1:9" ht="12.75" customHeight="1">
      <c r="A34" s="6"/>
      <c r="B34" s="13"/>
      <c r="C34" s="14"/>
      <c r="D34" s="68"/>
      <c r="E34" s="15"/>
      <c r="F34" s="15"/>
      <c r="G34" s="15"/>
      <c r="H34" s="15"/>
      <c r="I34" s="16"/>
    </row>
    <row r="35" spans="1:9" ht="12.75" customHeight="1">
      <c r="A35" s="6"/>
      <c r="B35" s="17">
        <v>711100</v>
      </c>
      <c r="C35" s="18">
        <v>711100</v>
      </c>
      <c r="D35" s="69" t="s">
        <v>368</v>
      </c>
      <c r="E35" s="19">
        <f>SUM(E36)</f>
        <v>300</v>
      </c>
      <c r="F35" s="19">
        <f>SUM(F36)</f>
        <v>194.84</v>
      </c>
      <c r="G35" s="19">
        <f>F35/E35*100</f>
        <v>64.94666666666666</v>
      </c>
      <c r="H35" s="19">
        <f>SUM(H36)</f>
        <v>300</v>
      </c>
      <c r="I35" s="102">
        <f t="shared" si="0"/>
        <v>100</v>
      </c>
    </row>
    <row r="36" spans="1:9" ht="21.75" customHeight="1">
      <c r="A36" s="6"/>
      <c r="B36" s="17">
        <v>711111</v>
      </c>
      <c r="C36" s="20">
        <v>711111</v>
      </c>
      <c r="D36" s="103" t="s">
        <v>314</v>
      </c>
      <c r="E36" s="21">
        <v>300</v>
      </c>
      <c r="F36" s="21">
        <v>194.84</v>
      </c>
      <c r="G36" s="19">
        <f aca="true" t="shared" si="1" ref="G36:G143">F36/E36*100</f>
        <v>64.94666666666666</v>
      </c>
      <c r="H36" s="21">
        <v>300</v>
      </c>
      <c r="I36" s="102">
        <f t="shared" si="0"/>
        <v>100</v>
      </c>
    </row>
    <row r="37" spans="1:9" ht="12.75">
      <c r="A37" s="6"/>
      <c r="B37" s="17"/>
      <c r="C37" s="20"/>
      <c r="D37" s="71"/>
      <c r="E37" s="21"/>
      <c r="F37" s="21"/>
      <c r="G37" s="19"/>
      <c r="H37" s="21"/>
      <c r="I37" s="102"/>
    </row>
    <row r="38" spans="1:9" ht="12.75" customHeight="1">
      <c r="A38" s="6"/>
      <c r="B38" s="17">
        <v>713100</v>
      </c>
      <c r="C38" s="18">
        <v>713100</v>
      </c>
      <c r="D38" s="69" t="s">
        <v>101</v>
      </c>
      <c r="E38" s="19">
        <f>SUM(E39)</f>
        <v>7500</v>
      </c>
      <c r="F38" s="19">
        <f>SUM(F39)</f>
        <v>6836.48</v>
      </c>
      <c r="G38" s="19">
        <f t="shared" si="1"/>
        <v>91.15306666666666</v>
      </c>
      <c r="H38" s="19">
        <f>SUM(H39)</f>
        <v>7000</v>
      </c>
      <c r="I38" s="102">
        <f t="shared" si="0"/>
        <v>93.33333333333333</v>
      </c>
    </row>
    <row r="39" spans="1:9" ht="12.75" customHeight="1">
      <c r="A39" s="6"/>
      <c r="B39" s="17">
        <v>713111</v>
      </c>
      <c r="C39" s="20">
        <v>713111</v>
      </c>
      <c r="D39" s="94" t="s">
        <v>92</v>
      </c>
      <c r="E39" s="21">
        <v>7500</v>
      </c>
      <c r="F39" s="21">
        <v>6836.48</v>
      </c>
      <c r="G39" s="19">
        <f t="shared" si="1"/>
        <v>91.15306666666666</v>
      </c>
      <c r="H39" s="21">
        <v>7000</v>
      </c>
      <c r="I39" s="102">
        <f t="shared" si="0"/>
        <v>93.33333333333333</v>
      </c>
    </row>
    <row r="40" spans="1:9" ht="12.75" customHeight="1">
      <c r="A40" s="6"/>
      <c r="B40" s="17"/>
      <c r="C40" s="20"/>
      <c r="D40" s="70"/>
      <c r="E40" s="21"/>
      <c r="F40" s="21"/>
      <c r="G40" s="19"/>
      <c r="H40" s="21"/>
      <c r="I40" s="102"/>
    </row>
    <row r="41" spans="1:9" ht="12.75" customHeight="1">
      <c r="A41" s="6"/>
      <c r="B41" s="17">
        <v>714100</v>
      </c>
      <c r="C41" s="18">
        <v>714100</v>
      </c>
      <c r="D41" s="69" t="s">
        <v>102</v>
      </c>
      <c r="E41" s="19">
        <f>SUM(E42:E48)</f>
        <v>160000</v>
      </c>
      <c r="F41" s="19">
        <f>SUM(F42:F48)</f>
        <v>108497.47</v>
      </c>
      <c r="G41" s="19">
        <f t="shared" si="1"/>
        <v>67.81091875</v>
      </c>
      <c r="H41" s="19">
        <f>SUM(H42:H48)</f>
        <v>150100</v>
      </c>
      <c r="I41" s="102">
        <f t="shared" si="0"/>
        <v>93.8125</v>
      </c>
    </row>
    <row r="42" spans="1:9" ht="12.75" customHeight="1">
      <c r="A42" s="6"/>
      <c r="B42" s="17">
        <v>714111</v>
      </c>
      <c r="C42" s="20">
        <v>714111</v>
      </c>
      <c r="D42" s="94" t="s">
        <v>93</v>
      </c>
      <c r="E42" s="21">
        <v>35000</v>
      </c>
      <c r="F42" s="21">
        <v>21331.46</v>
      </c>
      <c r="G42" s="19">
        <f t="shared" si="1"/>
        <v>60.947028571428575</v>
      </c>
      <c r="H42" s="21">
        <v>35000</v>
      </c>
      <c r="I42" s="102">
        <f t="shared" si="0"/>
        <v>100</v>
      </c>
    </row>
    <row r="43" spans="1:9" ht="12.75" customHeight="1">
      <c r="A43" s="6"/>
      <c r="B43" s="17">
        <v>714112</v>
      </c>
      <c r="C43" s="20">
        <v>714112</v>
      </c>
      <c r="D43" s="94" t="s">
        <v>94</v>
      </c>
      <c r="E43" s="21">
        <v>4000</v>
      </c>
      <c r="F43" s="21">
        <v>2714.3</v>
      </c>
      <c r="G43" s="19">
        <f t="shared" si="1"/>
        <v>67.8575</v>
      </c>
      <c r="H43" s="21">
        <v>3000</v>
      </c>
      <c r="I43" s="102">
        <f t="shared" si="0"/>
        <v>75</v>
      </c>
    </row>
    <row r="44" spans="1:9" ht="12.75" customHeight="1">
      <c r="A44" s="6"/>
      <c r="B44" s="17">
        <v>714113</v>
      </c>
      <c r="C44" s="20">
        <v>714113</v>
      </c>
      <c r="D44" s="94" t="s">
        <v>95</v>
      </c>
      <c r="E44" s="21">
        <v>1000</v>
      </c>
      <c r="F44" s="21">
        <v>25</v>
      </c>
      <c r="G44" s="19">
        <f t="shared" si="1"/>
        <v>2.5</v>
      </c>
      <c r="H44" s="21">
        <v>100</v>
      </c>
      <c r="I44" s="102">
        <f t="shared" si="0"/>
        <v>10</v>
      </c>
    </row>
    <row r="45" spans="1:9" ht="12.75" customHeight="1">
      <c r="A45" s="6"/>
      <c r="B45" s="17">
        <v>714121</v>
      </c>
      <c r="C45" s="20">
        <v>714121</v>
      </c>
      <c r="D45" s="94" t="s">
        <v>96</v>
      </c>
      <c r="E45" s="21">
        <v>12000</v>
      </c>
      <c r="F45" s="21">
        <v>1963.09</v>
      </c>
      <c r="G45" s="19">
        <f t="shared" si="1"/>
        <v>16.35908333333333</v>
      </c>
      <c r="H45" s="21">
        <v>3000</v>
      </c>
      <c r="I45" s="102">
        <f t="shared" si="0"/>
        <v>25</v>
      </c>
    </row>
    <row r="46" spans="1:9" ht="12.75" customHeight="1">
      <c r="A46" s="6"/>
      <c r="B46" s="17">
        <v>714131</v>
      </c>
      <c r="C46" s="20">
        <v>714131</v>
      </c>
      <c r="D46" s="94" t="s">
        <v>97</v>
      </c>
      <c r="E46" s="21">
        <v>104000</v>
      </c>
      <c r="F46" s="21">
        <v>79272.5</v>
      </c>
      <c r="G46" s="19">
        <f t="shared" si="1"/>
        <v>76.2235576923077</v>
      </c>
      <c r="H46" s="21">
        <v>104000</v>
      </c>
      <c r="I46" s="102">
        <f t="shared" si="0"/>
        <v>100</v>
      </c>
    </row>
    <row r="47" spans="1:9" ht="12.75" customHeight="1">
      <c r="A47" s="6"/>
      <c r="B47" s="17">
        <v>714132</v>
      </c>
      <c r="C47" s="20">
        <v>714132</v>
      </c>
      <c r="D47" s="94" t="s">
        <v>98</v>
      </c>
      <c r="E47" s="21">
        <v>3000</v>
      </c>
      <c r="F47" s="21">
        <v>3191.12</v>
      </c>
      <c r="G47" s="19">
        <f t="shared" si="1"/>
        <v>106.37066666666666</v>
      </c>
      <c r="H47" s="21">
        <v>4000</v>
      </c>
      <c r="I47" s="102">
        <f t="shared" si="0"/>
        <v>133.33333333333331</v>
      </c>
    </row>
    <row r="48" spans="1:9" ht="12.75" customHeight="1">
      <c r="A48" s="6"/>
      <c r="B48" s="17">
        <v>714191</v>
      </c>
      <c r="C48" s="20">
        <v>714191</v>
      </c>
      <c r="D48" s="94" t="s">
        <v>99</v>
      </c>
      <c r="E48" s="21">
        <v>1000</v>
      </c>
      <c r="F48" s="21">
        <v>0</v>
      </c>
      <c r="G48" s="19">
        <f t="shared" si="1"/>
        <v>0</v>
      </c>
      <c r="H48" s="21">
        <v>1000</v>
      </c>
      <c r="I48" s="102">
        <f t="shared" si="0"/>
        <v>100</v>
      </c>
    </row>
    <row r="49" spans="1:9" ht="12.75" customHeight="1">
      <c r="A49" s="6"/>
      <c r="B49" s="17"/>
      <c r="C49" s="20"/>
      <c r="D49" s="70"/>
      <c r="E49" s="21"/>
      <c r="F49" s="21"/>
      <c r="G49" s="19"/>
      <c r="H49" s="21"/>
      <c r="I49" s="102"/>
    </row>
    <row r="50" spans="1:9" ht="12.75" customHeight="1">
      <c r="A50" s="6"/>
      <c r="B50" s="17">
        <v>715100</v>
      </c>
      <c r="C50" s="18">
        <v>715100</v>
      </c>
      <c r="D50" s="69" t="s">
        <v>103</v>
      </c>
      <c r="E50" s="19">
        <f>SUM(E51:E53)</f>
        <v>1000</v>
      </c>
      <c r="F50" s="19">
        <f>SUM(F51:F53)</f>
        <v>649.5400000000001</v>
      </c>
      <c r="G50" s="19">
        <f t="shared" si="1"/>
        <v>64.95400000000001</v>
      </c>
      <c r="H50" s="19">
        <f>SUM(H51:H53)</f>
        <v>1000</v>
      </c>
      <c r="I50" s="102">
        <f t="shared" si="0"/>
        <v>100</v>
      </c>
    </row>
    <row r="51" spans="1:9" ht="12.75" customHeight="1">
      <c r="A51" s="6"/>
      <c r="B51" s="17">
        <v>715137</v>
      </c>
      <c r="C51" s="18"/>
      <c r="D51" s="69" t="s">
        <v>317</v>
      </c>
      <c r="E51" s="19">
        <v>70</v>
      </c>
      <c r="F51" s="19">
        <v>47.73</v>
      </c>
      <c r="G51" s="19">
        <f t="shared" si="1"/>
        <v>68.18571428571428</v>
      </c>
      <c r="H51" s="19">
        <v>70</v>
      </c>
      <c r="I51" s="102">
        <f t="shared" si="0"/>
        <v>100</v>
      </c>
    </row>
    <row r="52" spans="1:9" ht="12.75" customHeight="1">
      <c r="A52" s="6"/>
      <c r="B52" s="17">
        <v>715141</v>
      </c>
      <c r="C52" s="18"/>
      <c r="D52" s="69" t="s">
        <v>318</v>
      </c>
      <c r="E52" s="19">
        <v>50</v>
      </c>
      <c r="F52" s="19">
        <v>26.6</v>
      </c>
      <c r="G52" s="19">
        <f t="shared" si="1"/>
        <v>53.2</v>
      </c>
      <c r="H52" s="19">
        <v>50</v>
      </c>
      <c r="I52" s="102">
        <f t="shared" si="0"/>
        <v>100</v>
      </c>
    </row>
    <row r="53" spans="1:9" ht="12.75" customHeight="1">
      <c r="A53" s="6"/>
      <c r="B53" s="17">
        <v>715211</v>
      </c>
      <c r="C53" s="18"/>
      <c r="D53" s="69" t="s">
        <v>319</v>
      </c>
      <c r="E53" s="19">
        <v>880</v>
      </c>
      <c r="F53" s="19">
        <v>575.21</v>
      </c>
      <c r="G53" s="19">
        <f t="shared" si="1"/>
        <v>65.36477272727274</v>
      </c>
      <c r="H53" s="19">
        <v>880</v>
      </c>
      <c r="I53" s="102">
        <f t="shared" si="0"/>
        <v>100</v>
      </c>
    </row>
    <row r="54" spans="1:9" ht="12.75" customHeight="1">
      <c r="A54" s="6"/>
      <c r="B54" s="17"/>
      <c r="C54" s="18"/>
      <c r="D54" s="69"/>
      <c r="E54" s="19"/>
      <c r="F54" s="19"/>
      <c r="G54" s="19"/>
      <c r="H54" s="19"/>
      <c r="I54" s="102"/>
    </row>
    <row r="55" spans="1:9" ht="12.75" customHeight="1">
      <c r="A55" s="6"/>
      <c r="B55" s="17">
        <v>716100</v>
      </c>
      <c r="C55" s="18">
        <v>716100</v>
      </c>
      <c r="D55" s="69" t="s">
        <v>104</v>
      </c>
      <c r="E55" s="19">
        <f>SUM(E56:E62)</f>
        <v>580000</v>
      </c>
      <c r="F55" s="19">
        <f>SUM(F56:F62)</f>
        <v>422504.86000000004</v>
      </c>
      <c r="G55" s="19">
        <f t="shared" si="1"/>
        <v>72.84566551724139</v>
      </c>
      <c r="H55" s="19">
        <f>SUM(H56:H62)</f>
        <v>580000</v>
      </c>
      <c r="I55" s="102">
        <f t="shared" si="0"/>
        <v>100</v>
      </c>
    </row>
    <row r="56" spans="1:9" ht="12.75" customHeight="1">
      <c r="A56" s="6"/>
      <c r="B56" s="17">
        <v>716111</v>
      </c>
      <c r="C56" s="18"/>
      <c r="D56" s="69" t="s">
        <v>320</v>
      </c>
      <c r="E56" s="19">
        <v>448300</v>
      </c>
      <c r="F56" s="19">
        <v>322468.13</v>
      </c>
      <c r="G56" s="19">
        <f t="shared" si="1"/>
        <v>71.93132500557662</v>
      </c>
      <c r="H56" s="19">
        <v>448300</v>
      </c>
      <c r="I56" s="102">
        <f t="shared" si="0"/>
        <v>100</v>
      </c>
    </row>
    <row r="57" spans="1:9" ht="12.75" customHeight="1">
      <c r="A57" s="6"/>
      <c r="B57" s="17">
        <v>716112</v>
      </c>
      <c r="C57" s="18"/>
      <c r="D57" s="69" t="s">
        <v>321</v>
      </c>
      <c r="E57" s="19">
        <v>17500</v>
      </c>
      <c r="F57" s="19">
        <v>13737.92</v>
      </c>
      <c r="G57" s="19">
        <f t="shared" si="1"/>
        <v>78.50240000000001</v>
      </c>
      <c r="H57" s="19">
        <v>17500</v>
      </c>
      <c r="I57" s="102">
        <f t="shared" si="0"/>
        <v>100</v>
      </c>
    </row>
    <row r="58" spans="1:9" ht="12.75" customHeight="1">
      <c r="A58" s="6"/>
      <c r="B58" s="17">
        <v>716113</v>
      </c>
      <c r="C58" s="18"/>
      <c r="D58" s="69" t="s">
        <v>322</v>
      </c>
      <c r="E58" s="19">
        <v>2000</v>
      </c>
      <c r="F58" s="19">
        <v>1376.02</v>
      </c>
      <c r="G58" s="19">
        <f t="shared" si="1"/>
        <v>68.801</v>
      </c>
      <c r="H58" s="19">
        <v>2000</v>
      </c>
      <c r="I58" s="102">
        <f t="shared" si="0"/>
        <v>100</v>
      </c>
    </row>
    <row r="59" spans="1:9" ht="12.75" customHeight="1">
      <c r="A59" s="6"/>
      <c r="B59" s="17">
        <v>716114</v>
      </c>
      <c r="C59" s="18"/>
      <c r="D59" s="69" t="s">
        <v>323</v>
      </c>
      <c r="E59" s="19">
        <v>200</v>
      </c>
      <c r="F59" s="19">
        <v>170.96</v>
      </c>
      <c r="G59" s="19">
        <f t="shared" si="1"/>
        <v>85.48</v>
      </c>
      <c r="H59" s="19">
        <v>200</v>
      </c>
      <c r="I59" s="102">
        <f t="shared" si="0"/>
        <v>100</v>
      </c>
    </row>
    <row r="60" spans="1:9" ht="21.75" customHeight="1">
      <c r="A60" s="6"/>
      <c r="B60" s="17">
        <v>716115</v>
      </c>
      <c r="C60" s="18"/>
      <c r="D60" s="73" t="s">
        <v>324</v>
      </c>
      <c r="E60" s="19">
        <v>9000</v>
      </c>
      <c r="F60" s="19">
        <v>7186.77</v>
      </c>
      <c r="G60" s="19">
        <f t="shared" si="1"/>
        <v>79.85300000000001</v>
      </c>
      <c r="H60" s="19">
        <v>9000</v>
      </c>
      <c r="I60" s="102">
        <f t="shared" si="0"/>
        <v>100</v>
      </c>
    </row>
    <row r="61" spans="1:9" ht="12.75" customHeight="1">
      <c r="A61" s="6"/>
      <c r="B61" s="17">
        <v>716116</v>
      </c>
      <c r="C61" s="18"/>
      <c r="D61" s="69" t="s">
        <v>325</v>
      </c>
      <c r="E61" s="19">
        <v>76000</v>
      </c>
      <c r="F61" s="19">
        <v>55656.01</v>
      </c>
      <c r="G61" s="19">
        <f t="shared" si="1"/>
        <v>73.23159210526316</v>
      </c>
      <c r="H61" s="19">
        <v>76000</v>
      </c>
      <c r="I61" s="102">
        <f t="shared" si="0"/>
        <v>100</v>
      </c>
    </row>
    <row r="62" spans="1:9" ht="12.75" customHeight="1">
      <c r="A62" s="6"/>
      <c r="B62" s="17">
        <v>716117</v>
      </c>
      <c r="C62" s="18"/>
      <c r="D62" s="69" t="s">
        <v>326</v>
      </c>
      <c r="E62" s="19">
        <v>27000</v>
      </c>
      <c r="F62" s="19">
        <v>21909.05</v>
      </c>
      <c r="G62" s="19">
        <f t="shared" si="1"/>
        <v>81.14462962962963</v>
      </c>
      <c r="H62" s="19">
        <v>27000</v>
      </c>
      <c r="I62" s="102">
        <f t="shared" si="0"/>
        <v>100</v>
      </c>
    </row>
    <row r="63" spans="1:9" ht="12.75" customHeight="1">
      <c r="A63" s="6"/>
      <c r="B63" s="17"/>
      <c r="C63" s="18"/>
      <c r="D63" s="69"/>
      <c r="E63" s="19"/>
      <c r="F63" s="19"/>
      <c r="G63" s="19"/>
      <c r="H63" s="19"/>
      <c r="I63" s="102"/>
    </row>
    <row r="64" spans="1:9" ht="12.75" customHeight="1">
      <c r="A64" s="6"/>
      <c r="B64" s="17">
        <v>717100</v>
      </c>
      <c r="C64" s="18">
        <v>717100</v>
      </c>
      <c r="D64" s="69" t="s">
        <v>105</v>
      </c>
      <c r="E64" s="19">
        <f>SUM(E65:E66)</f>
        <v>1489000</v>
      </c>
      <c r="F64" s="19">
        <f>SUM(F65:F66)</f>
        <v>1152612.05</v>
      </c>
      <c r="G64" s="19">
        <f t="shared" si="1"/>
        <v>77.40846541302888</v>
      </c>
      <c r="H64" s="19">
        <f>SUM(H65:H66)</f>
        <v>1585000</v>
      </c>
      <c r="I64" s="102">
        <f t="shared" si="0"/>
        <v>106.44728005372734</v>
      </c>
    </row>
    <row r="65" spans="1:9" ht="12.75" customHeight="1">
      <c r="A65" s="6"/>
      <c r="B65" s="17">
        <v>717131</v>
      </c>
      <c r="C65" s="20">
        <v>717131</v>
      </c>
      <c r="D65" s="94" t="s">
        <v>100</v>
      </c>
      <c r="E65" s="21">
        <v>229000</v>
      </c>
      <c r="F65" s="21">
        <v>178188.8</v>
      </c>
      <c r="G65" s="19">
        <f t="shared" si="1"/>
        <v>77.81170305676855</v>
      </c>
      <c r="H65" s="21">
        <v>245000</v>
      </c>
      <c r="I65" s="102">
        <f t="shared" si="0"/>
        <v>106.98689956331877</v>
      </c>
    </row>
    <row r="66" spans="1:9" ht="25.5" customHeight="1">
      <c r="A66" s="6"/>
      <c r="B66" s="17">
        <v>717141</v>
      </c>
      <c r="C66" s="20">
        <v>717141</v>
      </c>
      <c r="D66" s="103" t="s">
        <v>359</v>
      </c>
      <c r="E66" s="21">
        <v>1260000</v>
      </c>
      <c r="F66" s="21">
        <v>974423.25</v>
      </c>
      <c r="G66" s="19">
        <f t="shared" si="1"/>
        <v>77.33517857142857</v>
      </c>
      <c r="H66" s="21">
        <v>1340000</v>
      </c>
      <c r="I66" s="102">
        <f t="shared" si="0"/>
        <v>106.34920634920636</v>
      </c>
    </row>
    <row r="67" spans="1:9" ht="13.5" customHeight="1">
      <c r="A67" s="6"/>
      <c r="B67" s="17"/>
      <c r="C67" s="20"/>
      <c r="D67" s="71"/>
      <c r="E67" s="21"/>
      <c r="F67" s="21"/>
      <c r="G67" s="19"/>
      <c r="H67" s="21"/>
      <c r="I67" s="102"/>
    </row>
    <row r="68" spans="1:9" ht="12.75" customHeight="1">
      <c r="A68" s="6"/>
      <c r="B68" s="17">
        <v>719100</v>
      </c>
      <c r="C68" s="18">
        <v>719100</v>
      </c>
      <c r="D68" s="69" t="s">
        <v>329</v>
      </c>
      <c r="E68" s="19">
        <f>SUM(E69:E71)</f>
        <v>300</v>
      </c>
      <c r="F68" s="19">
        <f>SUM(F69:F71)</f>
        <v>186.42000000000002</v>
      </c>
      <c r="G68" s="19">
        <f t="shared" si="1"/>
        <v>62.14000000000001</v>
      </c>
      <c r="H68" s="19">
        <f>SUM(H69:H71)</f>
        <v>300</v>
      </c>
      <c r="I68" s="102">
        <f t="shared" si="0"/>
        <v>100</v>
      </c>
    </row>
    <row r="69" spans="1:9" ht="12.75" customHeight="1">
      <c r="A69" s="6"/>
      <c r="B69" s="17">
        <v>719111</v>
      </c>
      <c r="C69" s="18"/>
      <c r="D69" s="69" t="s">
        <v>328</v>
      </c>
      <c r="E69" s="19">
        <v>150</v>
      </c>
      <c r="F69" s="19">
        <v>99.78</v>
      </c>
      <c r="G69" s="19">
        <f t="shared" si="1"/>
        <v>66.52</v>
      </c>
      <c r="H69" s="19">
        <v>150</v>
      </c>
      <c r="I69" s="102">
        <f t="shared" si="0"/>
        <v>100</v>
      </c>
    </row>
    <row r="70" spans="1:9" ht="21.75" customHeight="1">
      <c r="A70" s="6"/>
      <c r="B70" s="17">
        <v>719114</v>
      </c>
      <c r="C70" s="18"/>
      <c r="D70" s="73" t="s">
        <v>327</v>
      </c>
      <c r="E70" s="19">
        <v>70</v>
      </c>
      <c r="F70" s="19">
        <v>48.64</v>
      </c>
      <c r="G70" s="19">
        <f t="shared" si="1"/>
        <v>69.48571428571428</v>
      </c>
      <c r="H70" s="19">
        <v>70</v>
      </c>
      <c r="I70" s="102">
        <f t="shared" si="0"/>
        <v>100</v>
      </c>
    </row>
    <row r="71" spans="1:9" ht="24" customHeight="1">
      <c r="A71" s="6"/>
      <c r="B71" s="17">
        <v>719115</v>
      </c>
      <c r="C71" s="18"/>
      <c r="D71" s="73" t="s">
        <v>330</v>
      </c>
      <c r="E71" s="19">
        <v>80</v>
      </c>
      <c r="F71" s="19">
        <v>38</v>
      </c>
      <c r="G71" s="19">
        <f t="shared" si="1"/>
        <v>47.5</v>
      </c>
      <c r="H71" s="19">
        <v>80</v>
      </c>
      <c r="I71" s="102">
        <f t="shared" si="0"/>
        <v>100</v>
      </c>
    </row>
    <row r="72" spans="1:9" ht="13.5" customHeight="1">
      <c r="A72" s="6"/>
      <c r="B72" s="17"/>
      <c r="C72" s="18"/>
      <c r="D72" s="73"/>
      <c r="E72" s="19"/>
      <c r="F72" s="19"/>
      <c r="G72" s="19"/>
      <c r="H72" s="19"/>
      <c r="I72" s="16"/>
    </row>
    <row r="73" spans="1:9" ht="12.75" customHeight="1">
      <c r="A73" s="6"/>
      <c r="B73" s="13">
        <v>720000</v>
      </c>
      <c r="C73" s="14">
        <v>720000</v>
      </c>
      <c r="D73" s="68" t="s">
        <v>107</v>
      </c>
      <c r="E73" s="15">
        <f>SUM(E75+E82+E121)</f>
        <v>2408300</v>
      </c>
      <c r="F73" s="15">
        <f>SUM(F75+F82+F121)</f>
        <v>1843773.3599999999</v>
      </c>
      <c r="G73" s="19">
        <f t="shared" si="1"/>
        <v>76.55912303284474</v>
      </c>
      <c r="H73" s="15">
        <f>SUM(H75+H82+H121)</f>
        <v>2370800</v>
      </c>
      <c r="I73" s="16">
        <f t="shared" si="0"/>
        <v>98.44288502263007</v>
      </c>
    </row>
    <row r="74" spans="1:9" ht="28.5" customHeight="1">
      <c r="A74" s="6"/>
      <c r="B74" s="13"/>
      <c r="C74" s="14"/>
      <c r="D74" s="68"/>
      <c r="E74" s="15"/>
      <c r="F74" s="15"/>
      <c r="G74" s="19"/>
      <c r="H74" s="15"/>
      <c r="I74" s="16"/>
    </row>
    <row r="75" spans="1:9" ht="27.75" customHeight="1">
      <c r="A75" s="6"/>
      <c r="B75" s="13">
        <v>721000</v>
      </c>
      <c r="C75" s="14">
        <v>721000</v>
      </c>
      <c r="D75" s="64" t="s">
        <v>108</v>
      </c>
      <c r="E75" s="15">
        <f>SUM(E76:E80)</f>
        <v>1090300</v>
      </c>
      <c r="F75" s="15">
        <f>SUM(F76:F80)</f>
        <v>804093.87</v>
      </c>
      <c r="G75" s="19">
        <f t="shared" si="1"/>
        <v>73.74978171145557</v>
      </c>
      <c r="H75" s="15">
        <f>SUM(H76:H80)</f>
        <v>955300</v>
      </c>
      <c r="I75" s="16">
        <f t="shared" si="0"/>
        <v>87.61808676511052</v>
      </c>
    </row>
    <row r="76" spans="1:9" ht="24.75" customHeight="1">
      <c r="A76" s="6"/>
      <c r="B76" s="17">
        <v>721121</v>
      </c>
      <c r="C76" s="20">
        <v>721121</v>
      </c>
      <c r="D76" s="103" t="s">
        <v>109</v>
      </c>
      <c r="E76" s="21">
        <v>110000</v>
      </c>
      <c r="F76" s="21">
        <v>101193.36</v>
      </c>
      <c r="G76" s="19">
        <f t="shared" si="1"/>
        <v>91.99396363636365</v>
      </c>
      <c r="H76" s="21">
        <v>70000</v>
      </c>
      <c r="I76" s="102">
        <f t="shared" si="0"/>
        <v>63.63636363636363</v>
      </c>
    </row>
    <row r="77" spans="1:9" ht="24.75" customHeight="1">
      <c r="A77" s="6"/>
      <c r="B77" s="17">
        <v>721122</v>
      </c>
      <c r="C77" s="20">
        <v>721122</v>
      </c>
      <c r="D77" s="103" t="s">
        <v>110</v>
      </c>
      <c r="E77" s="21">
        <v>130000</v>
      </c>
      <c r="F77" s="21">
        <v>96137.41</v>
      </c>
      <c r="G77" s="19">
        <f t="shared" si="1"/>
        <v>73.95185384615385</v>
      </c>
      <c r="H77" s="21">
        <v>35000</v>
      </c>
      <c r="I77" s="102">
        <f t="shared" si="0"/>
        <v>26.923076923076923</v>
      </c>
    </row>
    <row r="78" spans="1:9" ht="12.75" customHeight="1">
      <c r="A78" s="6" t="s">
        <v>66</v>
      </c>
      <c r="B78" s="17">
        <v>721129</v>
      </c>
      <c r="C78" s="20">
        <v>721129</v>
      </c>
      <c r="D78" s="94" t="s">
        <v>111</v>
      </c>
      <c r="E78" s="21">
        <v>850000</v>
      </c>
      <c r="F78" s="21">
        <v>606533</v>
      </c>
      <c r="G78" s="19">
        <f t="shared" si="1"/>
        <v>71.35682352941176</v>
      </c>
      <c r="H78" s="21">
        <v>850000</v>
      </c>
      <c r="I78" s="102">
        <f t="shared" si="0"/>
        <v>100</v>
      </c>
    </row>
    <row r="79" spans="1:9" ht="12.75" customHeight="1">
      <c r="A79" s="6"/>
      <c r="B79" s="22">
        <v>721211</v>
      </c>
      <c r="C79" s="23" t="s">
        <v>112</v>
      </c>
      <c r="D79" s="104" t="s">
        <v>331</v>
      </c>
      <c r="E79" s="21">
        <v>300</v>
      </c>
      <c r="F79" s="21">
        <v>230.1</v>
      </c>
      <c r="G79" s="19">
        <f t="shared" si="1"/>
        <v>76.7</v>
      </c>
      <c r="H79" s="21">
        <v>300</v>
      </c>
      <c r="I79" s="102">
        <f t="shared" si="0"/>
        <v>100</v>
      </c>
    </row>
    <row r="80" spans="1:9" ht="11.25" customHeight="1">
      <c r="A80" s="6"/>
      <c r="B80" s="22">
        <v>721511</v>
      </c>
      <c r="C80" s="23"/>
      <c r="D80" s="104" t="s">
        <v>332</v>
      </c>
      <c r="E80" s="21">
        <v>0</v>
      </c>
      <c r="F80" s="21">
        <v>0</v>
      </c>
      <c r="G80" s="19">
        <v>0</v>
      </c>
      <c r="H80" s="21">
        <v>0</v>
      </c>
      <c r="I80" s="102">
        <v>0</v>
      </c>
    </row>
    <row r="81" spans="1:9" ht="11.25" customHeight="1">
      <c r="A81" s="6"/>
      <c r="B81" s="22"/>
      <c r="C81" s="23"/>
      <c r="D81" s="99"/>
      <c r="E81" s="21"/>
      <c r="F81" s="21"/>
      <c r="G81" s="19"/>
      <c r="H81" s="21"/>
      <c r="I81" s="16"/>
    </row>
    <row r="82" spans="1:9" ht="25.5" customHeight="1">
      <c r="A82" s="6"/>
      <c r="B82" s="13">
        <v>722000</v>
      </c>
      <c r="C82" s="14">
        <v>722000</v>
      </c>
      <c r="D82" s="64" t="s">
        <v>113</v>
      </c>
      <c r="E82" s="15">
        <f>(E83+E87+E91+E99+E109+E114)</f>
        <v>1316000</v>
      </c>
      <c r="F82" s="15">
        <f>SUM(F83+F87+F91+F99+F109+F114)</f>
        <v>1038879.49</v>
      </c>
      <c r="G82" s="115">
        <f t="shared" si="1"/>
        <v>78.94221048632218</v>
      </c>
      <c r="H82" s="15">
        <f>SUM(H83+H87+H91+H99+H109+H114)</f>
        <v>1413500</v>
      </c>
      <c r="I82" s="16">
        <f t="shared" si="0"/>
        <v>107.40881458966565</v>
      </c>
    </row>
    <row r="83" spans="1:9" ht="12.75" customHeight="1">
      <c r="A83" s="6"/>
      <c r="B83" s="17">
        <v>722100</v>
      </c>
      <c r="C83" s="18">
        <v>722100</v>
      </c>
      <c r="D83" s="69" t="s">
        <v>114</v>
      </c>
      <c r="E83" s="19">
        <f>SUM(E84:E85)</f>
        <v>111000</v>
      </c>
      <c r="F83" s="19">
        <f>SUM(F84:F85)</f>
        <v>85937.79</v>
      </c>
      <c r="G83" s="19">
        <f t="shared" si="1"/>
        <v>77.42143243243243</v>
      </c>
      <c r="H83" s="19">
        <f>SUM(H84:H85)</f>
        <v>115000</v>
      </c>
      <c r="I83" s="102">
        <f t="shared" si="0"/>
        <v>103.60360360360362</v>
      </c>
    </row>
    <row r="84" spans="1:9" ht="12.75" customHeight="1">
      <c r="A84" s="6"/>
      <c r="B84" s="17">
        <v>722131</v>
      </c>
      <c r="C84" s="18"/>
      <c r="D84" s="69" t="s">
        <v>333</v>
      </c>
      <c r="E84" s="19">
        <v>109000</v>
      </c>
      <c r="F84" s="19">
        <v>81887.79</v>
      </c>
      <c r="G84" s="19">
        <f t="shared" si="1"/>
        <v>75.1264128440367</v>
      </c>
      <c r="H84" s="19">
        <v>109000</v>
      </c>
      <c r="I84" s="102">
        <f t="shared" si="0"/>
        <v>100</v>
      </c>
    </row>
    <row r="85" spans="1:9" ht="12.75" customHeight="1">
      <c r="A85" s="6"/>
      <c r="B85" s="17">
        <v>722134</v>
      </c>
      <c r="C85" s="18"/>
      <c r="D85" s="69" t="s">
        <v>334</v>
      </c>
      <c r="E85" s="19">
        <v>2000</v>
      </c>
      <c r="F85" s="19">
        <v>4050</v>
      </c>
      <c r="G85" s="19">
        <f t="shared" si="1"/>
        <v>202.5</v>
      </c>
      <c r="H85" s="19">
        <v>6000</v>
      </c>
      <c r="I85" s="102">
        <f t="shared" si="0"/>
        <v>300</v>
      </c>
    </row>
    <row r="86" spans="1:9" ht="12.75" customHeight="1">
      <c r="A86" s="6"/>
      <c r="B86" s="17"/>
      <c r="C86" s="18"/>
      <c r="D86" s="69"/>
      <c r="E86" s="19"/>
      <c r="F86" s="19"/>
      <c r="G86" s="19"/>
      <c r="H86" s="19"/>
      <c r="I86" s="102"/>
    </row>
    <row r="87" spans="1:9" s="4" customFormat="1" ht="12.75" customHeight="1">
      <c r="A87" s="24"/>
      <c r="B87" s="25">
        <v>722300</v>
      </c>
      <c r="C87" s="26">
        <v>722300</v>
      </c>
      <c r="D87" s="72" t="s">
        <v>115</v>
      </c>
      <c r="E87" s="27">
        <f>SUM(E88:E89)</f>
        <v>562000</v>
      </c>
      <c r="F87" s="27">
        <f>SUM(F88:F89)</f>
        <v>427283.99</v>
      </c>
      <c r="G87" s="19">
        <f t="shared" si="1"/>
        <v>76.02917971530249</v>
      </c>
      <c r="H87" s="27">
        <f>SUM(H88:H89)</f>
        <v>630000</v>
      </c>
      <c r="I87" s="102">
        <f t="shared" si="0"/>
        <v>112.09964412811388</v>
      </c>
    </row>
    <row r="88" spans="1:9" ht="12.75" customHeight="1">
      <c r="A88" s="6"/>
      <c r="B88" s="17">
        <v>722321</v>
      </c>
      <c r="C88" s="20">
        <v>722321</v>
      </c>
      <c r="D88" s="94" t="s">
        <v>371</v>
      </c>
      <c r="E88" s="21">
        <v>370000</v>
      </c>
      <c r="F88" s="21">
        <v>276453.02</v>
      </c>
      <c r="G88" s="19">
        <f t="shared" si="1"/>
        <v>74.71703243243243</v>
      </c>
      <c r="H88" s="21">
        <v>500000</v>
      </c>
      <c r="I88" s="102">
        <f t="shared" si="0"/>
        <v>135.13513513513513</v>
      </c>
    </row>
    <row r="89" spans="1:9" ht="12.75" customHeight="1">
      <c r="A89" s="6"/>
      <c r="B89" s="17">
        <v>722322</v>
      </c>
      <c r="C89" s="20">
        <v>722322</v>
      </c>
      <c r="D89" s="94" t="s">
        <v>116</v>
      </c>
      <c r="E89" s="21">
        <v>192000</v>
      </c>
      <c r="F89" s="21">
        <v>150830.97</v>
      </c>
      <c r="G89" s="19">
        <f t="shared" si="1"/>
        <v>78.557796875</v>
      </c>
      <c r="H89" s="21">
        <v>130000</v>
      </c>
      <c r="I89" s="102">
        <f t="shared" si="0"/>
        <v>67.70833333333334</v>
      </c>
    </row>
    <row r="90" spans="1:9" ht="12.75" customHeight="1">
      <c r="A90" s="6"/>
      <c r="B90" s="17"/>
      <c r="C90" s="20"/>
      <c r="D90" s="70"/>
      <c r="E90" s="21"/>
      <c r="F90" s="21"/>
      <c r="G90" s="19"/>
      <c r="H90" s="21"/>
      <c r="I90" s="102"/>
    </row>
    <row r="91" spans="1:9" ht="16.5" customHeight="1">
      <c r="A91" s="6"/>
      <c r="B91" s="17">
        <v>722400</v>
      </c>
      <c r="C91" s="18">
        <v>722400</v>
      </c>
      <c r="D91" s="73" t="s">
        <v>117</v>
      </c>
      <c r="E91" s="27">
        <f>SUM(E92:E97)</f>
        <v>410000</v>
      </c>
      <c r="F91" s="27">
        <f>SUM(F92:F97)</f>
        <v>347387.07</v>
      </c>
      <c r="G91" s="19">
        <f t="shared" si="1"/>
        <v>84.72855365853658</v>
      </c>
      <c r="H91" s="27">
        <f>SUM(H92:H97)</f>
        <v>437000</v>
      </c>
      <c r="I91" s="102">
        <f t="shared" si="0"/>
        <v>106.58536585365854</v>
      </c>
    </row>
    <row r="92" spans="1:9" s="4" customFormat="1" ht="12" customHeight="1">
      <c r="A92" s="24"/>
      <c r="B92" s="25">
        <v>722431</v>
      </c>
      <c r="C92" s="28">
        <v>722431</v>
      </c>
      <c r="D92" s="105" t="s">
        <v>118</v>
      </c>
      <c r="E92" s="29">
        <v>300000</v>
      </c>
      <c r="F92" s="29">
        <v>259806</v>
      </c>
      <c r="G92" s="19">
        <f t="shared" si="1"/>
        <v>86.602</v>
      </c>
      <c r="H92" s="29">
        <v>300000</v>
      </c>
      <c r="I92" s="102">
        <f t="shared" si="0"/>
        <v>100</v>
      </c>
    </row>
    <row r="93" spans="1:9" ht="9.75" customHeight="1">
      <c r="A93" s="6"/>
      <c r="B93" s="17">
        <v>722433</v>
      </c>
      <c r="C93" s="20">
        <v>722433</v>
      </c>
      <c r="D93" s="103" t="s">
        <v>119</v>
      </c>
      <c r="E93" s="29">
        <v>8000</v>
      </c>
      <c r="F93" s="29">
        <v>6754.15</v>
      </c>
      <c r="G93" s="19">
        <f t="shared" si="1"/>
        <v>84.426875</v>
      </c>
      <c r="H93" s="29">
        <v>10000</v>
      </c>
      <c r="I93" s="102">
        <f t="shared" si="0"/>
        <v>125</v>
      </c>
    </row>
    <row r="94" spans="1:9" ht="12.75" customHeight="1">
      <c r="A94" s="6"/>
      <c r="B94" s="17">
        <v>722461</v>
      </c>
      <c r="C94" s="20">
        <v>722461</v>
      </c>
      <c r="D94" s="103" t="s">
        <v>120</v>
      </c>
      <c r="E94" s="29">
        <v>2000</v>
      </c>
      <c r="F94" s="29">
        <v>1467.48</v>
      </c>
      <c r="G94" s="19">
        <f t="shared" si="1"/>
        <v>73.37400000000001</v>
      </c>
      <c r="H94" s="29">
        <v>2000</v>
      </c>
      <c r="I94" s="102">
        <f t="shared" si="0"/>
        <v>100</v>
      </c>
    </row>
    <row r="95" spans="1:9" ht="12.75" customHeight="1">
      <c r="A95" s="6"/>
      <c r="B95" s="17">
        <v>722462</v>
      </c>
      <c r="C95" s="20">
        <v>722462</v>
      </c>
      <c r="D95" s="103" t="s">
        <v>121</v>
      </c>
      <c r="E95" s="29">
        <v>80000</v>
      </c>
      <c r="F95" s="29">
        <v>59986.99</v>
      </c>
      <c r="G95" s="19">
        <f t="shared" si="1"/>
        <v>74.9837375</v>
      </c>
      <c r="H95" s="29">
        <v>82000</v>
      </c>
      <c r="I95" s="102">
        <f t="shared" si="0"/>
        <v>102.49999999999999</v>
      </c>
    </row>
    <row r="96" spans="1:9" ht="21.75" customHeight="1">
      <c r="A96" s="6"/>
      <c r="B96" s="17">
        <v>722463</v>
      </c>
      <c r="C96" s="20">
        <v>722463</v>
      </c>
      <c r="D96" s="103" t="s">
        <v>306</v>
      </c>
      <c r="E96" s="29">
        <v>17000</v>
      </c>
      <c r="F96" s="29">
        <v>17259.84</v>
      </c>
      <c r="G96" s="19">
        <f t="shared" si="1"/>
        <v>101.52847058823528</v>
      </c>
      <c r="H96" s="29">
        <v>40000</v>
      </c>
      <c r="I96" s="102">
        <f t="shared" si="0"/>
        <v>235.29411764705884</v>
      </c>
    </row>
    <row r="97" spans="1:9" ht="12.75" customHeight="1">
      <c r="A97" s="6"/>
      <c r="B97" s="17">
        <v>722465</v>
      </c>
      <c r="C97" s="20">
        <v>722465</v>
      </c>
      <c r="D97" s="103" t="s">
        <v>122</v>
      </c>
      <c r="E97" s="29">
        <v>3000</v>
      </c>
      <c r="F97" s="29">
        <v>2112.61</v>
      </c>
      <c r="G97" s="19">
        <f t="shared" si="1"/>
        <v>70.42033333333335</v>
      </c>
      <c r="H97" s="29">
        <v>3000</v>
      </c>
      <c r="I97" s="102">
        <f t="shared" si="0"/>
        <v>100</v>
      </c>
    </row>
    <row r="98" spans="1:9" ht="12.75" customHeight="1">
      <c r="A98" s="6"/>
      <c r="B98" s="17"/>
      <c r="C98" s="20"/>
      <c r="D98" s="71"/>
      <c r="E98" s="29"/>
      <c r="F98" s="29"/>
      <c r="G98" s="19"/>
      <c r="H98" s="29"/>
      <c r="I98" s="102"/>
    </row>
    <row r="99" spans="1:9" ht="27.75" customHeight="1">
      <c r="A99" s="6"/>
      <c r="B99" s="17">
        <v>722500</v>
      </c>
      <c r="C99" s="18">
        <v>722500</v>
      </c>
      <c r="D99" s="73" t="s">
        <v>123</v>
      </c>
      <c r="E99" s="19">
        <f>SUM(E100:E107)</f>
        <v>185000</v>
      </c>
      <c r="F99" s="19">
        <f>SUM(F100:F107)</f>
        <v>140981.55000000002</v>
      </c>
      <c r="G99" s="19">
        <f t="shared" si="1"/>
        <v>76.20624324324325</v>
      </c>
      <c r="H99" s="19">
        <f>SUM(H100:H107)</f>
        <v>191500</v>
      </c>
      <c r="I99" s="102">
        <f t="shared" si="0"/>
        <v>103.51351351351352</v>
      </c>
    </row>
    <row r="100" spans="1:9" ht="15.75" customHeight="1">
      <c r="A100" s="6"/>
      <c r="B100" s="17">
        <v>722515</v>
      </c>
      <c r="C100" s="18"/>
      <c r="D100" s="73" t="s">
        <v>335</v>
      </c>
      <c r="E100" s="19">
        <v>2000</v>
      </c>
      <c r="F100" s="19">
        <v>1810.44</v>
      </c>
      <c r="G100" s="19">
        <f t="shared" si="1"/>
        <v>90.522</v>
      </c>
      <c r="H100" s="19">
        <v>2500</v>
      </c>
      <c r="I100" s="102">
        <f t="shared" si="0"/>
        <v>125</v>
      </c>
    </row>
    <row r="101" spans="1:9" ht="12.75" customHeight="1">
      <c r="A101" s="6"/>
      <c r="B101" s="22">
        <v>722516</v>
      </c>
      <c r="C101" s="23" t="s">
        <v>124</v>
      </c>
      <c r="D101" s="106" t="s">
        <v>336</v>
      </c>
      <c r="E101" s="21">
        <v>18000</v>
      </c>
      <c r="F101" s="21">
        <v>13489.7</v>
      </c>
      <c r="G101" s="19">
        <f t="shared" si="1"/>
        <v>74.94277777777778</v>
      </c>
      <c r="H101" s="21">
        <v>18000</v>
      </c>
      <c r="I101" s="102">
        <f t="shared" si="0"/>
        <v>100</v>
      </c>
    </row>
    <row r="102" spans="1:9" ht="12.75" customHeight="1">
      <c r="A102" s="6"/>
      <c r="B102" s="22">
        <v>722531</v>
      </c>
      <c r="C102" s="23"/>
      <c r="D102" s="106" t="s">
        <v>337</v>
      </c>
      <c r="E102" s="21">
        <v>30000</v>
      </c>
      <c r="F102" s="21">
        <v>22790.91</v>
      </c>
      <c r="G102" s="19">
        <f t="shared" si="1"/>
        <v>75.96969999999999</v>
      </c>
      <c r="H102" s="21">
        <v>30000</v>
      </c>
      <c r="I102" s="102">
        <f t="shared" si="0"/>
        <v>100</v>
      </c>
    </row>
    <row r="103" spans="1:9" ht="14.25" customHeight="1">
      <c r="A103" s="6"/>
      <c r="B103" s="22">
        <v>722532</v>
      </c>
      <c r="C103" s="23" t="s">
        <v>125</v>
      </c>
      <c r="D103" s="106" t="s">
        <v>338</v>
      </c>
      <c r="E103" s="21">
        <v>65000</v>
      </c>
      <c r="F103" s="21">
        <v>48902.56</v>
      </c>
      <c r="G103" s="19">
        <f t="shared" si="1"/>
        <v>75.2347076923077</v>
      </c>
      <c r="H103" s="21">
        <v>67000</v>
      </c>
      <c r="I103" s="102">
        <f t="shared" si="0"/>
        <v>103.07692307692307</v>
      </c>
    </row>
    <row r="104" spans="1:9" ht="23.25" customHeight="1">
      <c r="A104" s="6"/>
      <c r="B104" s="22">
        <v>722581</v>
      </c>
      <c r="C104" s="23"/>
      <c r="D104" s="106" t="s">
        <v>339</v>
      </c>
      <c r="E104" s="21">
        <v>64000</v>
      </c>
      <c r="F104" s="21">
        <v>48055.62</v>
      </c>
      <c r="G104" s="19">
        <f t="shared" si="1"/>
        <v>75.08690625000001</v>
      </c>
      <c r="H104" s="21">
        <v>66000</v>
      </c>
      <c r="I104" s="102">
        <f t="shared" si="0"/>
        <v>103.125</v>
      </c>
    </row>
    <row r="105" spans="1:9" ht="33.75" customHeight="1">
      <c r="A105" s="6"/>
      <c r="B105" s="22">
        <v>722582</v>
      </c>
      <c r="C105" s="23"/>
      <c r="D105" s="106" t="s">
        <v>340</v>
      </c>
      <c r="E105" s="21">
        <v>2500</v>
      </c>
      <c r="F105" s="21">
        <v>2673.31</v>
      </c>
      <c r="G105" s="19">
        <f t="shared" si="1"/>
        <v>106.9324</v>
      </c>
      <c r="H105" s="21">
        <v>4000</v>
      </c>
      <c r="I105" s="102">
        <f t="shared" si="0"/>
        <v>160</v>
      </c>
    </row>
    <row r="106" spans="1:9" ht="23.25" customHeight="1">
      <c r="A106" s="6"/>
      <c r="B106" s="22">
        <v>722583</v>
      </c>
      <c r="C106" s="23"/>
      <c r="D106" s="106" t="s">
        <v>341</v>
      </c>
      <c r="E106" s="21">
        <v>1000</v>
      </c>
      <c r="F106" s="21">
        <v>753.03</v>
      </c>
      <c r="G106" s="19">
        <f t="shared" si="1"/>
        <v>75.303</v>
      </c>
      <c r="H106" s="21">
        <v>1000</v>
      </c>
      <c r="I106" s="102">
        <f t="shared" si="0"/>
        <v>100</v>
      </c>
    </row>
    <row r="107" spans="1:9" ht="24" customHeight="1">
      <c r="A107" s="6"/>
      <c r="B107" s="22">
        <v>722584</v>
      </c>
      <c r="C107" s="23" t="s">
        <v>143</v>
      </c>
      <c r="D107" s="106" t="s">
        <v>342</v>
      </c>
      <c r="E107" s="21">
        <v>2500</v>
      </c>
      <c r="F107" s="21">
        <v>2505.98</v>
      </c>
      <c r="G107" s="19">
        <f t="shared" si="1"/>
        <v>100.2392</v>
      </c>
      <c r="H107" s="21">
        <v>3000</v>
      </c>
      <c r="I107" s="102">
        <f t="shared" si="0"/>
        <v>120</v>
      </c>
    </row>
    <row r="108" spans="1:9" ht="13.5" customHeight="1">
      <c r="A108" s="6"/>
      <c r="B108" s="22"/>
      <c r="C108" s="23"/>
      <c r="D108" s="74"/>
      <c r="E108" s="21"/>
      <c r="F108" s="21"/>
      <c r="G108" s="19"/>
      <c r="H108" s="21"/>
      <c r="I108" s="102"/>
    </row>
    <row r="109" spans="1:9" ht="12.75" customHeight="1">
      <c r="A109" s="6"/>
      <c r="B109" s="17">
        <v>722600</v>
      </c>
      <c r="C109" s="18">
        <v>722600</v>
      </c>
      <c r="D109" s="73" t="s">
        <v>126</v>
      </c>
      <c r="E109" s="19">
        <f>SUM(E110:E112)</f>
        <v>25000</v>
      </c>
      <c r="F109" s="19">
        <f>SUM(F110:F112)</f>
        <v>18014.35</v>
      </c>
      <c r="G109" s="19">
        <f t="shared" si="1"/>
        <v>72.05739999999999</v>
      </c>
      <c r="H109" s="19">
        <f>SUM(H110:H112)</f>
        <v>25000</v>
      </c>
      <c r="I109" s="102">
        <f t="shared" si="0"/>
        <v>100</v>
      </c>
    </row>
    <row r="110" spans="1:9" ht="12.75" customHeight="1">
      <c r="A110" s="6"/>
      <c r="B110" s="17">
        <v>722611</v>
      </c>
      <c r="C110" s="18"/>
      <c r="D110" s="73" t="s">
        <v>343</v>
      </c>
      <c r="E110" s="19">
        <v>13000</v>
      </c>
      <c r="F110" s="19">
        <v>9580</v>
      </c>
      <c r="G110" s="19">
        <f t="shared" si="1"/>
        <v>73.6923076923077</v>
      </c>
      <c r="H110" s="19">
        <v>13000</v>
      </c>
      <c r="I110" s="102">
        <f t="shared" si="0"/>
        <v>100</v>
      </c>
    </row>
    <row r="111" spans="1:9" ht="12.75" customHeight="1">
      <c r="A111" s="6"/>
      <c r="B111" s="17">
        <v>722612</v>
      </c>
      <c r="C111" s="18"/>
      <c r="D111" s="73" t="s">
        <v>344</v>
      </c>
      <c r="E111" s="19">
        <v>10000</v>
      </c>
      <c r="F111" s="19">
        <v>7319.35</v>
      </c>
      <c r="G111" s="19">
        <f t="shared" si="1"/>
        <v>73.1935</v>
      </c>
      <c r="H111" s="19">
        <v>10000</v>
      </c>
      <c r="I111" s="102">
        <f t="shared" si="0"/>
        <v>100</v>
      </c>
    </row>
    <row r="112" spans="1:9" ht="12.75" customHeight="1">
      <c r="A112" s="6"/>
      <c r="B112" s="17">
        <v>722613</v>
      </c>
      <c r="C112" s="18"/>
      <c r="D112" s="73" t="s">
        <v>345</v>
      </c>
      <c r="E112" s="19">
        <v>2000</v>
      </c>
      <c r="F112" s="19">
        <v>1115</v>
      </c>
      <c r="G112" s="19">
        <f t="shared" si="1"/>
        <v>55.75</v>
      </c>
      <c r="H112" s="19">
        <v>2000</v>
      </c>
      <c r="I112" s="102">
        <f t="shared" si="0"/>
        <v>100</v>
      </c>
    </row>
    <row r="113" spans="1:9" ht="12.75" customHeight="1">
      <c r="A113" s="6"/>
      <c r="B113" s="17"/>
      <c r="C113" s="18"/>
      <c r="D113" s="73"/>
      <c r="E113" s="19"/>
      <c r="F113" s="19"/>
      <c r="G113" s="19"/>
      <c r="H113" s="19"/>
      <c r="I113" s="102"/>
    </row>
    <row r="114" spans="1:9" ht="12.75" customHeight="1">
      <c r="A114" s="6"/>
      <c r="B114" s="17">
        <v>722700</v>
      </c>
      <c r="C114" s="18">
        <v>722700</v>
      </c>
      <c r="D114" s="69" t="s">
        <v>127</v>
      </c>
      <c r="E114" s="19">
        <f>SUM(E115:E119)</f>
        <v>23000</v>
      </c>
      <c r="F114" s="19">
        <f>SUM(F115:F119)</f>
        <v>19274.74</v>
      </c>
      <c r="G114" s="19">
        <f t="shared" si="1"/>
        <v>83.80321739130436</v>
      </c>
      <c r="H114" s="19">
        <f>SUM(H115:H119)</f>
        <v>15000</v>
      </c>
      <c r="I114" s="102">
        <f t="shared" si="0"/>
        <v>65.21739130434783</v>
      </c>
    </row>
    <row r="115" spans="1:9" ht="12.75" customHeight="1">
      <c r="A115" s="6"/>
      <c r="B115" s="17">
        <v>722719</v>
      </c>
      <c r="C115" s="18"/>
      <c r="D115" s="69" t="s">
        <v>349</v>
      </c>
      <c r="E115" s="19">
        <v>3000</v>
      </c>
      <c r="F115" s="19">
        <v>2922.48</v>
      </c>
      <c r="G115" s="19">
        <f t="shared" si="1"/>
        <v>97.416</v>
      </c>
      <c r="H115" s="19">
        <v>3000</v>
      </c>
      <c r="I115" s="102">
        <f t="shared" si="0"/>
        <v>100</v>
      </c>
    </row>
    <row r="116" spans="1:9" ht="12.75" customHeight="1">
      <c r="A116" s="6"/>
      <c r="B116" s="17">
        <v>722721</v>
      </c>
      <c r="C116" s="18"/>
      <c r="D116" s="69" t="s">
        <v>350</v>
      </c>
      <c r="E116" s="19">
        <v>100</v>
      </c>
      <c r="F116" s="19">
        <v>22.15</v>
      </c>
      <c r="G116" s="19">
        <f t="shared" si="1"/>
        <v>22.15</v>
      </c>
      <c r="H116" s="19">
        <v>100</v>
      </c>
      <c r="I116" s="102">
        <f t="shared" si="0"/>
        <v>100</v>
      </c>
    </row>
    <row r="117" spans="1:9" ht="12.75" customHeight="1">
      <c r="A117" s="6"/>
      <c r="B117" s="17">
        <v>722751</v>
      </c>
      <c r="C117" s="18"/>
      <c r="D117" s="69" t="s">
        <v>351</v>
      </c>
      <c r="E117" s="19">
        <v>0</v>
      </c>
      <c r="F117" s="19">
        <v>0</v>
      </c>
      <c r="G117" s="19">
        <v>0</v>
      </c>
      <c r="H117" s="19">
        <v>0</v>
      </c>
      <c r="I117" s="102">
        <v>0</v>
      </c>
    </row>
    <row r="118" spans="1:9" ht="12.75" customHeight="1">
      <c r="A118" s="6"/>
      <c r="B118" s="17">
        <v>722761</v>
      </c>
      <c r="C118" s="18"/>
      <c r="D118" s="69" t="s">
        <v>352</v>
      </c>
      <c r="E118" s="19">
        <v>800</v>
      </c>
      <c r="F118" s="19">
        <v>576.93</v>
      </c>
      <c r="G118" s="19">
        <f t="shared" si="1"/>
        <v>72.11625</v>
      </c>
      <c r="H118" s="19">
        <v>800</v>
      </c>
      <c r="I118" s="102">
        <f t="shared" si="0"/>
        <v>100</v>
      </c>
    </row>
    <row r="119" spans="1:9" ht="12.75" customHeight="1">
      <c r="A119" s="6"/>
      <c r="B119" s="17">
        <v>722791</v>
      </c>
      <c r="C119" s="18"/>
      <c r="D119" s="69" t="s">
        <v>353</v>
      </c>
      <c r="E119" s="19">
        <v>19100</v>
      </c>
      <c r="F119" s="19">
        <v>15753.18</v>
      </c>
      <c r="G119" s="19">
        <f t="shared" si="1"/>
        <v>82.47738219895288</v>
      </c>
      <c r="H119" s="19">
        <v>11100</v>
      </c>
      <c r="I119" s="102">
        <f t="shared" si="0"/>
        <v>58.1151832460733</v>
      </c>
    </row>
    <row r="120" spans="1:9" ht="12.75" customHeight="1">
      <c r="A120" s="6"/>
      <c r="B120" s="17"/>
      <c r="C120" s="18"/>
      <c r="D120" s="69"/>
      <c r="E120" s="19"/>
      <c r="F120" s="19"/>
      <c r="G120" s="19"/>
      <c r="H120" s="19"/>
      <c r="I120" s="16"/>
    </row>
    <row r="121" spans="1:9" ht="12.75" customHeight="1">
      <c r="A121" s="6"/>
      <c r="B121" s="13">
        <v>723000</v>
      </c>
      <c r="C121" s="14">
        <v>723000</v>
      </c>
      <c r="D121" s="68" t="s">
        <v>128</v>
      </c>
      <c r="E121" s="15">
        <f>SUM(E122)</f>
        <v>2000</v>
      </c>
      <c r="F121" s="15">
        <f>SUM(F122)</f>
        <v>800</v>
      </c>
      <c r="G121" s="115">
        <f t="shared" si="1"/>
        <v>40</v>
      </c>
      <c r="H121" s="15">
        <f>SUM(H122)</f>
        <v>2000</v>
      </c>
      <c r="I121" s="16">
        <f t="shared" si="0"/>
        <v>100</v>
      </c>
    </row>
    <row r="122" spans="1:9" ht="12.75" customHeight="1">
      <c r="A122" s="6"/>
      <c r="B122" s="100">
        <v>723130</v>
      </c>
      <c r="C122" s="14"/>
      <c r="D122" s="94" t="s">
        <v>346</v>
      </c>
      <c r="E122" s="101">
        <v>2000</v>
      </c>
      <c r="F122" s="101">
        <v>800</v>
      </c>
      <c r="G122" s="101">
        <f t="shared" si="1"/>
        <v>40</v>
      </c>
      <c r="H122" s="101">
        <v>2000</v>
      </c>
      <c r="I122" s="102">
        <f t="shared" si="0"/>
        <v>100</v>
      </c>
    </row>
    <row r="123" spans="1:9" ht="12.75" customHeight="1">
      <c r="A123" s="6"/>
      <c r="B123" s="100"/>
      <c r="C123" s="14"/>
      <c r="D123" s="94"/>
      <c r="E123" s="101"/>
      <c r="F123" s="101"/>
      <c r="G123" s="101"/>
      <c r="H123" s="101"/>
      <c r="I123" s="102"/>
    </row>
    <row r="124" spans="1:9" ht="12.75" customHeight="1">
      <c r="A124" s="6"/>
      <c r="B124" s="13">
        <v>730000</v>
      </c>
      <c r="C124" s="14">
        <v>730000</v>
      </c>
      <c r="D124" s="68" t="s">
        <v>129</v>
      </c>
      <c r="E124" s="15">
        <f>SUM(E126+E129+E136)</f>
        <v>1625000</v>
      </c>
      <c r="F124" s="15">
        <f>SUM(F126+F129+F136)</f>
        <v>1034191.44</v>
      </c>
      <c r="G124" s="115">
        <f t="shared" si="1"/>
        <v>63.64255015384616</v>
      </c>
      <c r="H124" s="15">
        <f>SUM(H126+H129+H136)</f>
        <v>821000</v>
      </c>
      <c r="I124" s="16">
        <f t="shared" si="0"/>
        <v>50.52307692307693</v>
      </c>
    </row>
    <row r="125" spans="1:9" ht="12.75" customHeight="1">
      <c r="A125" s="6"/>
      <c r="B125" s="13"/>
      <c r="C125" s="14"/>
      <c r="D125" s="68"/>
      <c r="E125" s="15"/>
      <c r="F125" s="15"/>
      <c r="G125" s="19"/>
      <c r="H125" s="15"/>
      <c r="I125" s="16"/>
    </row>
    <row r="126" spans="1:9" ht="26.25" customHeight="1">
      <c r="A126" s="6"/>
      <c r="B126" s="100">
        <v>731100</v>
      </c>
      <c r="C126" s="14"/>
      <c r="D126" s="103" t="s">
        <v>367</v>
      </c>
      <c r="E126" s="101">
        <f>SUM(E127)</f>
        <v>0</v>
      </c>
      <c r="F126" s="101">
        <f>SUM(F127)</f>
        <v>0</v>
      </c>
      <c r="G126" s="19">
        <v>0</v>
      </c>
      <c r="H126" s="101">
        <f>SUM(H127)</f>
        <v>195000</v>
      </c>
      <c r="I126" s="102">
        <v>0</v>
      </c>
    </row>
    <row r="127" spans="1:9" ht="15.75" customHeight="1">
      <c r="A127" s="6"/>
      <c r="B127" s="100">
        <v>731111</v>
      </c>
      <c r="C127" s="14"/>
      <c r="D127" s="103" t="s">
        <v>369</v>
      </c>
      <c r="E127" s="101">
        <v>0</v>
      </c>
      <c r="F127" s="101">
        <v>0</v>
      </c>
      <c r="G127" s="19">
        <v>0</v>
      </c>
      <c r="H127" s="101">
        <v>195000</v>
      </c>
      <c r="I127" s="102">
        <v>0</v>
      </c>
    </row>
    <row r="128" spans="1:9" ht="15.75" customHeight="1">
      <c r="A128" s="6"/>
      <c r="B128" s="100"/>
      <c r="C128" s="14"/>
      <c r="D128" s="103"/>
      <c r="E128" s="15"/>
      <c r="F128" s="15"/>
      <c r="G128" s="19"/>
      <c r="H128" s="15"/>
      <c r="I128" s="102"/>
    </row>
    <row r="129" spans="1:9" ht="24.75" customHeight="1">
      <c r="A129" s="6"/>
      <c r="B129" s="17">
        <v>732100</v>
      </c>
      <c r="C129" s="18">
        <v>732100</v>
      </c>
      <c r="D129" s="73" t="s">
        <v>130</v>
      </c>
      <c r="E129" s="19">
        <f>SUM(E130:E134)</f>
        <v>1560000</v>
      </c>
      <c r="F129" s="19">
        <f>SUM(F130:F134)</f>
        <v>976144.01</v>
      </c>
      <c r="G129" s="19">
        <f t="shared" si="1"/>
        <v>62.57333397435898</v>
      </c>
      <c r="H129" s="19">
        <f>SUM(H130:H134)</f>
        <v>615000</v>
      </c>
      <c r="I129" s="102">
        <f t="shared" si="0"/>
        <v>39.42307692307692</v>
      </c>
    </row>
    <row r="130" spans="1:9" ht="12.75" customHeight="1">
      <c r="A130" s="6"/>
      <c r="B130" s="17">
        <v>732112</v>
      </c>
      <c r="C130" s="20">
        <v>732112</v>
      </c>
      <c r="D130" s="94" t="s">
        <v>82</v>
      </c>
      <c r="E130" s="21">
        <v>1245000</v>
      </c>
      <c r="F130" s="21">
        <v>829607.01</v>
      </c>
      <c r="G130" s="19">
        <f t="shared" si="1"/>
        <v>66.63510120481928</v>
      </c>
      <c r="H130" s="21">
        <v>500000</v>
      </c>
      <c r="I130" s="102">
        <f t="shared" si="0"/>
        <v>40.16064257028113</v>
      </c>
    </row>
    <row r="131" spans="1:9" ht="12.75" customHeight="1">
      <c r="A131" s="6"/>
      <c r="B131" s="17">
        <v>732114</v>
      </c>
      <c r="C131" s="20">
        <v>732114</v>
      </c>
      <c r="D131" s="107" t="s">
        <v>83</v>
      </c>
      <c r="E131" s="29">
        <v>200000</v>
      </c>
      <c r="F131" s="29">
        <v>53201</v>
      </c>
      <c r="G131" s="19">
        <f t="shared" si="1"/>
        <v>26.6005</v>
      </c>
      <c r="H131" s="29">
        <v>100000</v>
      </c>
      <c r="I131" s="102">
        <f t="shared" si="0"/>
        <v>50</v>
      </c>
    </row>
    <row r="132" spans="1:9" ht="12.75" customHeight="1">
      <c r="A132" s="6"/>
      <c r="B132" s="17">
        <v>732115</v>
      </c>
      <c r="C132" s="20"/>
      <c r="D132" s="107" t="s">
        <v>347</v>
      </c>
      <c r="E132" s="29">
        <v>0</v>
      </c>
      <c r="F132" s="29">
        <v>0</v>
      </c>
      <c r="G132" s="19">
        <v>0</v>
      </c>
      <c r="H132" s="29">
        <v>0</v>
      </c>
      <c r="I132" s="102">
        <v>0</v>
      </c>
    </row>
    <row r="133" spans="1:9" ht="24" customHeight="1">
      <c r="A133" s="6"/>
      <c r="B133" s="22">
        <v>732116</v>
      </c>
      <c r="C133" s="23" t="s">
        <v>131</v>
      </c>
      <c r="D133" s="108" t="s">
        <v>348</v>
      </c>
      <c r="E133" s="29">
        <v>25000</v>
      </c>
      <c r="F133" s="29">
        <v>24000</v>
      </c>
      <c r="G133" s="19">
        <f t="shared" si="1"/>
        <v>96</v>
      </c>
      <c r="H133" s="29">
        <v>0</v>
      </c>
      <c r="I133" s="102">
        <f t="shared" si="0"/>
        <v>0</v>
      </c>
    </row>
    <row r="134" spans="1:9" ht="12.75" customHeight="1">
      <c r="A134" s="6"/>
      <c r="B134" s="17">
        <v>732131</v>
      </c>
      <c r="C134" s="20">
        <v>732131</v>
      </c>
      <c r="D134" s="108" t="s">
        <v>132</v>
      </c>
      <c r="E134" s="29">
        <v>90000</v>
      </c>
      <c r="F134" s="29">
        <v>69336</v>
      </c>
      <c r="G134" s="19">
        <f t="shared" si="1"/>
        <v>77.03999999999999</v>
      </c>
      <c r="H134" s="29">
        <v>15000</v>
      </c>
      <c r="I134" s="102">
        <f t="shared" si="0"/>
        <v>16.666666666666664</v>
      </c>
    </row>
    <row r="135" spans="1:9" ht="12.75" customHeight="1">
      <c r="A135" s="6"/>
      <c r="B135" s="17"/>
      <c r="C135" s="20"/>
      <c r="D135" s="75"/>
      <c r="E135" s="29"/>
      <c r="F135" s="29"/>
      <c r="G135" s="19"/>
      <c r="H135" s="29"/>
      <c r="I135" s="102"/>
    </row>
    <row r="136" spans="1:9" ht="12.75" customHeight="1">
      <c r="A136" s="6"/>
      <c r="B136" s="17">
        <v>733100</v>
      </c>
      <c r="C136" s="20">
        <v>733000</v>
      </c>
      <c r="D136" s="75" t="s">
        <v>133</v>
      </c>
      <c r="E136" s="29">
        <f>(E137+E138)</f>
        <v>65000</v>
      </c>
      <c r="F136" s="29">
        <f>SUM(F137:F138)</f>
        <v>58047.42999999999</v>
      </c>
      <c r="G136" s="19">
        <f t="shared" si="1"/>
        <v>89.30373846153844</v>
      </c>
      <c r="H136" s="29">
        <f>SUM(H137:H138)</f>
        <v>11000</v>
      </c>
      <c r="I136" s="102">
        <f t="shared" si="0"/>
        <v>16.923076923076923</v>
      </c>
    </row>
    <row r="137" spans="1:9" ht="30.75" customHeight="1">
      <c r="A137" s="6"/>
      <c r="B137" s="17">
        <v>733116</v>
      </c>
      <c r="C137" s="20">
        <v>733116</v>
      </c>
      <c r="D137" s="109" t="s">
        <v>134</v>
      </c>
      <c r="E137" s="29">
        <v>15000</v>
      </c>
      <c r="F137" s="29">
        <v>11133.23</v>
      </c>
      <c r="G137" s="19">
        <f t="shared" si="1"/>
        <v>74.22153333333334</v>
      </c>
      <c r="H137" s="29">
        <v>1000</v>
      </c>
      <c r="I137" s="102">
        <f t="shared" si="0"/>
        <v>6.666666666666667</v>
      </c>
    </row>
    <row r="138" spans="1:9" ht="34.5" customHeight="1">
      <c r="A138" s="6"/>
      <c r="B138" s="17">
        <v>733126</v>
      </c>
      <c r="C138" s="20">
        <v>733126</v>
      </c>
      <c r="D138" s="109" t="s">
        <v>135</v>
      </c>
      <c r="E138" s="29">
        <v>50000</v>
      </c>
      <c r="F138" s="29">
        <v>46914.2</v>
      </c>
      <c r="G138" s="19">
        <f t="shared" si="1"/>
        <v>93.82839999999999</v>
      </c>
      <c r="H138" s="29">
        <v>10000</v>
      </c>
      <c r="I138" s="102">
        <f t="shared" si="0"/>
        <v>20</v>
      </c>
    </row>
    <row r="139" spans="1:9" ht="15.75" customHeight="1">
      <c r="A139" s="6"/>
      <c r="B139" s="17"/>
      <c r="C139" s="20"/>
      <c r="D139" s="76"/>
      <c r="E139" s="29"/>
      <c r="F139" s="29"/>
      <c r="G139" s="19"/>
      <c r="H139" s="29"/>
      <c r="I139" s="16"/>
    </row>
    <row r="140" spans="1:9" ht="12.75" customHeight="1">
      <c r="A140" s="6"/>
      <c r="B140" s="13">
        <v>740000</v>
      </c>
      <c r="C140" s="14">
        <v>740000</v>
      </c>
      <c r="D140" s="68" t="s">
        <v>136</v>
      </c>
      <c r="E140" s="15">
        <f>SUM(E141:E145)</f>
        <v>975000</v>
      </c>
      <c r="F140" s="15">
        <f>SUM(F141:F145)</f>
        <v>60030</v>
      </c>
      <c r="G140" s="115">
        <f t="shared" si="1"/>
        <v>6.156923076923078</v>
      </c>
      <c r="H140" s="15">
        <f>SUM(H141:H145)</f>
        <v>843000</v>
      </c>
      <c r="I140" s="16">
        <f t="shared" si="0"/>
        <v>86.46153846153845</v>
      </c>
    </row>
    <row r="141" spans="1:9" ht="12.75" customHeight="1">
      <c r="A141" s="6"/>
      <c r="B141" s="17">
        <v>741111</v>
      </c>
      <c r="C141" s="20">
        <v>741111</v>
      </c>
      <c r="D141" s="94" t="s">
        <v>370</v>
      </c>
      <c r="E141" s="21">
        <v>0</v>
      </c>
      <c r="F141" s="21">
        <v>0</v>
      </c>
      <c r="G141" s="19">
        <v>0</v>
      </c>
      <c r="H141" s="21">
        <v>193000</v>
      </c>
      <c r="I141" s="102">
        <v>0</v>
      </c>
    </row>
    <row r="142" spans="1:9" ht="12.75" customHeight="1">
      <c r="A142" s="6"/>
      <c r="B142" s="17">
        <v>742112</v>
      </c>
      <c r="C142" s="28">
        <v>742112</v>
      </c>
      <c r="D142" s="108" t="s">
        <v>138</v>
      </c>
      <c r="E142" s="29">
        <v>250000</v>
      </c>
      <c r="F142" s="29">
        <v>60030</v>
      </c>
      <c r="G142" s="19">
        <f t="shared" si="1"/>
        <v>24.012</v>
      </c>
      <c r="H142" s="29">
        <v>450000</v>
      </c>
      <c r="I142" s="102">
        <f t="shared" si="0"/>
        <v>180</v>
      </c>
    </row>
    <row r="143" spans="1:9" ht="12.75" customHeight="1">
      <c r="A143" s="6"/>
      <c r="B143" s="17">
        <v>742114</v>
      </c>
      <c r="C143" s="20">
        <v>742114</v>
      </c>
      <c r="D143" s="110" t="s">
        <v>139</v>
      </c>
      <c r="E143" s="21">
        <v>725000</v>
      </c>
      <c r="F143" s="21">
        <v>0</v>
      </c>
      <c r="G143" s="19">
        <f t="shared" si="1"/>
        <v>0</v>
      </c>
      <c r="H143" s="21">
        <v>200000</v>
      </c>
      <c r="I143" s="102">
        <f t="shared" si="0"/>
        <v>27.586206896551722</v>
      </c>
    </row>
    <row r="144" spans="1:9" ht="12.75" customHeight="1">
      <c r="A144" s="6"/>
      <c r="B144" s="17">
        <v>741121</v>
      </c>
      <c r="C144" s="20"/>
      <c r="D144" s="110" t="s">
        <v>137</v>
      </c>
      <c r="E144" s="21">
        <v>0</v>
      </c>
      <c r="F144" s="21">
        <v>0</v>
      </c>
      <c r="G144" s="19">
        <v>0</v>
      </c>
      <c r="H144" s="21">
        <v>0</v>
      </c>
      <c r="I144" s="102">
        <v>0</v>
      </c>
    </row>
    <row r="145" spans="1:9" ht="12.75" customHeight="1">
      <c r="A145" s="6"/>
      <c r="B145" s="17">
        <v>742211</v>
      </c>
      <c r="C145" s="20">
        <v>742211</v>
      </c>
      <c r="D145" s="110" t="s">
        <v>140</v>
      </c>
      <c r="E145" s="21">
        <v>0</v>
      </c>
      <c r="F145" s="21">
        <v>0</v>
      </c>
      <c r="G145" s="19">
        <v>0</v>
      </c>
      <c r="H145" s="21">
        <v>0</v>
      </c>
      <c r="I145" s="102">
        <v>0</v>
      </c>
    </row>
    <row r="146" spans="2:9" ht="6.75" customHeight="1">
      <c r="B146" s="42"/>
      <c r="C146" s="6"/>
      <c r="D146" s="61"/>
      <c r="E146" s="6"/>
      <c r="F146" s="6"/>
      <c r="G146" s="6"/>
      <c r="H146" s="6"/>
      <c r="I146" s="6"/>
    </row>
    <row r="147" spans="2:9" ht="12.75">
      <c r="B147" s="42"/>
      <c r="C147" s="43" t="s">
        <v>142</v>
      </c>
      <c r="D147" s="79"/>
      <c r="E147" s="6"/>
      <c r="F147" s="6"/>
      <c r="G147" s="6"/>
      <c r="H147" s="6"/>
      <c r="I147" s="6"/>
    </row>
    <row r="148" spans="2:9" ht="6.75" customHeight="1">
      <c r="B148" s="42"/>
      <c r="C148" s="6"/>
      <c r="D148" s="61"/>
      <c r="E148" s="6"/>
      <c r="F148" s="6"/>
      <c r="G148" s="6"/>
      <c r="H148" s="6"/>
      <c r="I148" s="6"/>
    </row>
    <row r="149" spans="2:9" ht="49.5" customHeight="1">
      <c r="B149" s="35" t="s">
        <v>250</v>
      </c>
      <c r="C149" s="10" t="s">
        <v>63</v>
      </c>
      <c r="D149" s="35" t="s">
        <v>23</v>
      </c>
      <c r="E149" s="12" t="s">
        <v>79</v>
      </c>
      <c r="F149" s="12" t="s">
        <v>294</v>
      </c>
      <c r="G149" s="12" t="s">
        <v>295</v>
      </c>
      <c r="H149" s="12" t="s">
        <v>89</v>
      </c>
      <c r="I149" s="12" t="s">
        <v>296</v>
      </c>
    </row>
    <row r="150" spans="2:9" ht="12.75" customHeight="1">
      <c r="B150" s="13">
        <v>60000</v>
      </c>
      <c r="C150" s="14">
        <v>600000</v>
      </c>
      <c r="D150" s="44" t="s">
        <v>214</v>
      </c>
      <c r="E150" s="15">
        <f>(E151+E152)</f>
        <v>56000</v>
      </c>
      <c r="F150" s="15">
        <f>SUM(F151:F152)</f>
        <v>40860</v>
      </c>
      <c r="G150" s="15">
        <f aca="true" t="shared" si="2" ref="G150:G163">F150/E150*100</f>
        <v>72.96428571428571</v>
      </c>
      <c r="H150" s="15">
        <f>SUM(H151:H152)</f>
        <v>56000</v>
      </c>
      <c r="I150" s="16">
        <f aca="true" t="shared" si="3" ref="I150:I233">H150/E150*100</f>
        <v>100</v>
      </c>
    </row>
    <row r="151" spans="2:9" ht="12.75" customHeight="1">
      <c r="B151" s="17">
        <v>60000</v>
      </c>
      <c r="C151" s="18">
        <v>600000</v>
      </c>
      <c r="D151" s="80" t="s">
        <v>24</v>
      </c>
      <c r="E151" s="19">
        <v>28000</v>
      </c>
      <c r="F151" s="19">
        <v>21860</v>
      </c>
      <c r="G151" s="101">
        <f t="shared" si="2"/>
        <v>78.07142857142857</v>
      </c>
      <c r="H151" s="19">
        <v>28000</v>
      </c>
      <c r="I151" s="102">
        <f t="shared" si="3"/>
        <v>100</v>
      </c>
    </row>
    <row r="152" spans="2:9" ht="12.75" customHeight="1">
      <c r="B152" s="17">
        <v>60000</v>
      </c>
      <c r="C152" s="18">
        <v>600000</v>
      </c>
      <c r="D152" s="80" t="s">
        <v>25</v>
      </c>
      <c r="E152" s="19">
        <v>28000</v>
      </c>
      <c r="F152" s="19">
        <v>19000</v>
      </c>
      <c r="G152" s="101">
        <f t="shared" si="2"/>
        <v>67.85714285714286</v>
      </c>
      <c r="H152" s="19">
        <v>28000</v>
      </c>
      <c r="I152" s="102">
        <f t="shared" si="3"/>
        <v>100</v>
      </c>
    </row>
    <row r="153" spans="2:9" ht="12.75" customHeight="1">
      <c r="B153" s="17"/>
      <c r="C153" s="18"/>
      <c r="D153" s="80"/>
      <c r="E153" s="19"/>
      <c r="F153" s="19"/>
      <c r="G153" s="15"/>
      <c r="H153" s="19"/>
      <c r="I153" s="16"/>
    </row>
    <row r="154" spans="2:9" ht="12.75" customHeight="1">
      <c r="B154" s="13">
        <v>610000</v>
      </c>
      <c r="C154" s="14">
        <v>610000</v>
      </c>
      <c r="D154" s="81" t="s">
        <v>215</v>
      </c>
      <c r="E154" s="45">
        <f>(E156+E177+E183)</f>
        <v>3167800</v>
      </c>
      <c r="F154" s="45">
        <f>SUM(F156+F177+F183)</f>
        <v>2020651.45</v>
      </c>
      <c r="G154" s="15">
        <f t="shared" si="2"/>
        <v>63.787216680345985</v>
      </c>
      <c r="H154" s="45">
        <f>SUM(H156+H177+H183)</f>
        <v>3050800</v>
      </c>
      <c r="I154" s="16">
        <f t="shared" si="3"/>
        <v>96.30658501168003</v>
      </c>
    </row>
    <row r="155" spans="2:9" ht="12.75" customHeight="1">
      <c r="B155" s="13"/>
      <c r="C155" s="14"/>
      <c r="D155" s="81"/>
      <c r="E155" s="45"/>
      <c r="F155" s="45"/>
      <c r="G155" s="15"/>
      <c r="H155" s="45"/>
      <c r="I155" s="16"/>
    </row>
    <row r="156" spans="2:9" ht="12.75" customHeight="1">
      <c r="B156" s="13">
        <v>611000</v>
      </c>
      <c r="C156" s="14">
        <v>611000</v>
      </c>
      <c r="D156" s="81" t="s">
        <v>26</v>
      </c>
      <c r="E156" s="45">
        <f>(E157+E168)</f>
        <v>1560000</v>
      </c>
      <c r="F156" s="45">
        <f>SUM(F157+F168)</f>
        <v>1148722</v>
      </c>
      <c r="G156" s="15">
        <f t="shared" si="2"/>
        <v>73.63602564102564</v>
      </c>
      <c r="H156" s="45">
        <f>SUM(H157+H168)</f>
        <v>1587300</v>
      </c>
      <c r="I156" s="16">
        <f t="shared" si="3"/>
        <v>101.75</v>
      </c>
    </row>
    <row r="157" spans="2:9" ht="12.75" customHeight="1">
      <c r="B157" s="17">
        <v>611100</v>
      </c>
      <c r="C157" s="18">
        <v>611100</v>
      </c>
      <c r="D157" s="80" t="s">
        <v>148</v>
      </c>
      <c r="E157" s="27">
        <f>SUM(E158:E166)</f>
        <v>1300000</v>
      </c>
      <c r="F157" s="27">
        <f>SUM(F158:F166)</f>
        <v>971798.0100000001</v>
      </c>
      <c r="G157" s="101">
        <f t="shared" si="2"/>
        <v>74.75369307692308</v>
      </c>
      <c r="H157" s="27">
        <f>SUM(H158:H166)</f>
        <v>1267000</v>
      </c>
      <c r="I157" s="102">
        <f t="shared" si="3"/>
        <v>97.46153846153847</v>
      </c>
    </row>
    <row r="158" spans="2:9" ht="12.75" customHeight="1">
      <c r="B158" s="17">
        <v>611111</v>
      </c>
      <c r="C158" s="20">
        <v>611111</v>
      </c>
      <c r="D158" s="111" t="s">
        <v>144</v>
      </c>
      <c r="E158" s="114">
        <v>733000</v>
      </c>
      <c r="F158" s="114">
        <v>549081.06</v>
      </c>
      <c r="G158" s="101">
        <f t="shared" si="2"/>
        <v>74.90873942701228</v>
      </c>
      <c r="H158" s="114">
        <v>713100</v>
      </c>
      <c r="I158" s="102">
        <f t="shared" si="3"/>
        <v>97.28512960436562</v>
      </c>
    </row>
    <row r="159" spans="2:9" ht="12.75" customHeight="1">
      <c r="B159" s="17">
        <v>611113</v>
      </c>
      <c r="C159" s="20"/>
      <c r="D159" s="111" t="s">
        <v>354</v>
      </c>
      <c r="E159" s="114">
        <v>6000</v>
      </c>
      <c r="F159" s="114">
        <v>4044.71</v>
      </c>
      <c r="G159" s="101">
        <f t="shared" si="2"/>
        <v>67.41183333333333</v>
      </c>
      <c r="H159" s="114">
        <v>5200</v>
      </c>
      <c r="I159" s="102">
        <f t="shared" si="3"/>
        <v>86.66666666666667</v>
      </c>
    </row>
    <row r="160" spans="2:9" ht="12.75" customHeight="1">
      <c r="B160" s="17">
        <v>611114</v>
      </c>
      <c r="C160" s="20"/>
      <c r="D160" s="111" t="s">
        <v>355</v>
      </c>
      <c r="E160" s="114">
        <v>12000</v>
      </c>
      <c r="F160" s="114">
        <v>8342.6</v>
      </c>
      <c r="G160" s="101">
        <f t="shared" si="2"/>
        <v>69.52166666666668</v>
      </c>
      <c r="H160" s="114">
        <v>10900</v>
      </c>
      <c r="I160" s="102">
        <f t="shared" si="3"/>
        <v>90.83333333333333</v>
      </c>
    </row>
    <row r="161" spans="2:9" ht="12.75" customHeight="1">
      <c r="B161" s="17">
        <v>611115</v>
      </c>
      <c r="C161" s="20"/>
      <c r="D161" s="111" t="s">
        <v>356</v>
      </c>
      <c r="E161" s="114">
        <v>100000</v>
      </c>
      <c r="F161" s="114">
        <v>73960.39</v>
      </c>
      <c r="G161" s="101">
        <f t="shared" si="2"/>
        <v>73.96039</v>
      </c>
      <c r="H161" s="114">
        <v>96000</v>
      </c>
      <c r="I161" s="102">
        <f t="shared" si="3"/>
        <v>96</v>
      </c>
    </row>
    <row r="162" spans="2:9" ht="22.5" customHeight="1">
      <c r="B162" s="17">
        <v>611116</v>
      </c>
      <c r="C162" s="20"/>
      <c r="D162" s="112" t="s">
        <v>361</v>
      </c>
      <c r="E162" s="114">
        <v>10000</v>
      </c>
      <c r="F162" s="114">
        <v>7271.03</v>
      </c>
      <c r="G162" s="101">
        <f t="shared" si="2"/>
        <v>72.71029999999999</v>
      </c>
      <c r="H162" s="114">
        <v>9400</v>
      </c>
      <c r="I162" s="102">
        <f t="shared" si="3"/>
        <v>94</v>
      </c>
    </row>
    <row r="163" spans="2:9" ht="25.5" customHeight="1">
      <c r="B163" s="17">
        <v>611117</v>
      </c>
      <c r="C163" s="20"/>
      <c r="D163" s="112" t="s">
        <v>357</v>
      </c>
      <c r="E163" s="114">
        <v>37000</v>
      </c>
      <c r="F163" s="114">
        <v>27274.63</v>
      </c>
      <c r="G163" s="101">
        <f t="shared" si="2"/>
        <v>73.71521621621622</v>
      </c>
      <c r="H163" s="114">
        <v>35400</v>
      </c>
      <c r="I163" s="102">
        <f t="shared" si="3"/>
        <v>95.67567567567568</v>
      </c>
    </row>
    <row r="164" spans="2:9" ht="12.75">
      <c r="B164" s="17">
        <v>611131</v>
      </c>
      <c r="C164" s="23">
        <v>611131</v>
      </c>
      <c r="D164" s="111" t="s">
        <v>145</v>
      </c>
      <c r="E164" s="114">
        <v>221000</v>
      </c>
      <c r="F164" s="114">
        <v>165516.17</v>
      </c>
      <c r="G164" s="101">
        <f aca="true" t="shared" si="4" ref="G164:G233">F164/E164*100</f>
        <v>74.89419457013575</v>
      </c>
      <c r="H164" s="114">
        <v>218000</v>
      </c>
      <c r="I164" s="102">
        <f t="shared" si="3"/>
        <v>98.64253393665159</v>
      </c>
    </row>
    <row r="165" spans="2:9" ht="12.75">
      <c r="B165" s="17">
        <v>611132</v>
      </c>
      <c r="C165" s="23">
        <v>611132</v>
      </c>
      <c r="D165" s="111" t="s">
        <v>146</v>
      </c>
      <c r="E165" s="114">
        <v>162000</v>
      </c>
      <c r="F165" s="114">
        <v>121703.06</v>
      </c>
      <c r="G165" s="101">
        <f t="shared" si="4"/>
        <v>75.12534567901234</v>
      </c>
      <c r="H165" s="114">
        <v>160000</v>
      </c>
      <c r="I165" s="102">
        <f t="shared" si="3"/>
        <v>98.76543209876543</v>
      </c>
    </row>
    <row r="166" spans="2:9" ht="12.75">
      <c r="B166" s="17">
        <v>611133</v>
      </c>
      <c r="C166" s="23">
        <v>611133</v>
      </c>
      <c r="D166" s="111" t="s">
        <v>147</v>
      </c>
      <c r="E166" s="114">
        <v>19000</v>
      </c>
      <c r="F166" s="114">
        <v>14604.36</v>
      </c>
      <c r="G166" s="101">
        <f t="shared" si="4"/>
        <v>76.86505263157895</v>
      </c>
      <c r="H166" s="114">
        <v>19000</v>
      </c>
      <c r="I166" s="102">
        <f t="shared" si="3"/>
        <v>100</v>
      </c>
    </row>
    <row r="167" spans="2:9" ht="12.75">
      <c r="B167" s="17"/>
      <c r="C167" s="23"/>
      <c r="D167" s="82"/>
      <c r="E167" s="29"/>
      <c r="F167" s="29"/>
      <c r="G167" s="15"/>
      <c r="H167" s="29"/>
      <c r="I167" s="16"/>
    </row>
    <row r="168" spans="2:9" ht="12.75" customHeight="1">
      <c r="B168" s="17">
        <v>611200</v>
      </c>
      <c r="C168" s="18">
        <v>611200</v>
      </c>
      <c r="D168" s="80" t="s">
        <v>149</v>
      </c>
      <c r="E168" s="19">
        <f>SUM(E169:E175)</f>
        <v>260000</v>
      </c>
      <c r="F168" s="19">
        <f>SUM(F169:F175)</f>
        <v>176923.99</v>
      </c>
      <c r="G168" s="101">
        <f t="shared" si="4"/>
        <v>68.04768846153846</v>
      </c>
      <c r="H168" s="19">
        <f>SUM(H169:H175)</f>
        <v>320300</v>
      </c>
      <c r="I168" s="102">
        <f t="shared" si="3"/>
        <v>123.1923076923077</v>
      </c>
    </row>
    <row r="169" spans="2:9" ht="12.75" customHeight="1">
      <c r="B169" s="17">
        <v>611211</v>
      </c>
      <c r="C169" s="20">
        <v>611211</v>
      </c>
      <c r="D169" s="111" t="s">
        <v>150</v>
      </c>
      <c r="E169" s="101">
        <v>48000</v>
      </c>
      <c r="F169" s="101">
        <v>33803.67</v>
      </c>
      <c r="G169" s="101">
        <f t="shared" si="4"/>
        <v>70.4243125</v>
      </c>
      <c r="H169" s="101">
        <v>50000</v>
      </c>
      <c r="I169" s="102">
        <f t="shared" si="3"/>
        <v>104.16666666666667</v>
      </c>
    </row>
    <row r="170" spans="2:9" ht="12.75" customHeight="1">
      <c r="B170" s="17">
        <v>611221</v>
      </c>
      <c r="C170" s="20">
        <v>611221</v>
      </c>
      <c r="D170" s="111" t="s">
        <v>151</v>
      </c>
      <c r="E170" s="101">
        <v>142000</v>
      </c>
      <c r="F170" s="101">
        <v>100952</v>
      </c>
      <c r="G170" s="101">
        <f t="shared" si="4"/>
        <v>71.09295774647887</v>
      </c>
      <c r="H170" s="101">
        <v>190300</v>
      </c>
      <c r="I170" s="102">
        <f t="shared" si="3"/>
        <v>134.01408450704227</v>
      </c>
    </row>
    <row r="171" spans="2:9" ht="12.75" customHeight="1">
      <c r="B171" s="17">
        <v>611224</v>
      </c>
      <c r="C171" s="20">
        <v>611224</v>
      </c>
      <c r="D171" s="111" t="s">
        <v>152</v>
      </c>
      <c r="E171" s="101">
        <v>25000</v>
      </c>
      <c r="F171" s="101">
        <v>11700</v>
      </c>
      <c r="G171" s="101">
        <f t="shared" si="4"/>
        <v>46.800000000000004</v>
      </c>
      <c r="H171" s="101">
        <v>35000</v>
      </c>
      <c r="I171" s="102">
        <f t="shared" si="3"/>
        <v>140</v>
      </c>
    </row>
    <row r="172" spans="2:9" ht="12.75" customHeight="1">
      <c r="B172" s="17">
        <v>611225</v>
      </c>
      <c r="C172" s="20">
        <v>611225</v>
      </c>
      <c r="D172" s="111" t="s">
        <v>153</v>
      </c>
      <c r="E172" s="101">
        <v>10000</v>
      </c>
      <c r="F172" s="101">
        <v>5010</v>
      </c>
      <c r="G172" s="101">
        <f t="shared" si="4"/>
        <v>50.1</v>
      </c>
      <c r="H172" s="101">
        <v>10000</v>
      </c>
      <c r="I172" s="102">
        <f t="shared" si="3"/>
        <v>100</v>
      </c>
    </row>
    <row r="173" spans="2:9" ht="12.75" customHeight="1">
      <c r="B173" s="17">
        <v>611226</v>
      </c>
      <c r="C173" s="20">
        <v>611226</v>
      </c>
      <c r="D173" s="111" t="s">
        <v>154</v>
      </c>
      <c r="E173" s="101">
        <v>25000</v>
      </c>
      <c r="F173" s="101">
        <v>16866.75</v>
      </c>
      <c r="G173" s="101">
        <f t="shared" si="4"/>
        <v>67.467</v>
      </c>
      <c r="H173" s="101">
        <v>25000</v>
      </c>
      <c r="I173" s="102">
        <f t="shared" si="3"/>
        <v>100</v>
      </c>
    </row>
    <row r="174" spans="2:9" ht="12.75" customHeight="1">
      <c r="B174" s="17">
        <v>611227</v>
      </c>
      <c r="C174" s="20">
        <v>611227</v>
      </c>
      <c r="D174" s="111" t="s">
        <v>155</v>
      </c>
      <c r="E174" s="101">
        <v>7000</v>
      </c>
      <c r="F174" s="101">
        <v>5845</v>
      </c>
      <c r="G174" s="101">
        <f t="shared" si="4"/>
        <v>83.5</v>
      </c>
      <c r="H174" s="101">
        <v>7000</v>
      </c>
      <c r="I174" s="102">
        <f t="shared" si="3"/>
        <v>100</v>
      </c>
    </row>
    <row r="175" spans="2:9" ht="12.75" customHeight="1">
      <c r="B175" s="17">
        <v>611229</v>
      </c>
      <c r="C175" s="20">
        <v>611229</v>
      </c>
      <c r="D175" s="111" t="s">
        <v>156</v>
      </c>
      <c r="E175" s="101">
        <v>3000</v>
      </c>
      <c r="F175" s="101">
        <v>2746.57</v>
      </c>
      <c r="G175" s="101">
        <f t="shared" si="4"/>
        <v>91.55233333333334</v>
      </c>
      <c r="H175" s="101">
        <v>3000</v>
      </c>
      <c r="I175" s="102">
        <f t="shared" si="3"/>
        <v>100</v>
      </c>
    </row>
    <row r="176" spans="2:9" ht="12.75" customHeight="1">
      <c r="B176" s="17"/>
      <c r="C176" s="20"/>
      <c r="D176" s="82"/>
      <c r="E176" s="21"/>
      <c r="F176" s="21"/>
      <c r="G176" s="15"/>
      <c r="H176" s="21"/>
      <c r="I176" s="16"/>
    </row>
    <row r="177" spans="2:9" s="5" customFormat="1" ht="12.75" customHeight="1">
      <c r="B177" s="13">
        <v>612000</v>
      </c>
      <c r="C177" s="14">
        <v>612000</v>
      </c>
      <c r="D177" s="81" t="s">
        <v>31</v>
      </c>
      <c r="E177" s="15">
        <f>(E178)</f>
        <v>137000</v>
      </c>
      <c r="F177" s="15">
        <f>SUM(F178)</f>
        <v>102230.55</v>
      </c>
      <c r="G177" s="15">
        <f t="shared" si="4"/>
        <v>74.62083941605839</v>
      </c>
      <c r="H177" s="15">
        <f>SUM(H178)</f>
        <v>135000</v>
      </c>
      <c r="I177" s="16">
        <f t="shared" si="3"/>
        <v>98.54014598540147</v>
      </c>
    </row>
    <row r="178" spans="2:9" ht="12.75" customHeight="1">
      <c r="B178" s="17">
        <v>612100</v>
      </c>
      <c r="C178" s="18">
        <v>612100</v>
      </c>
      <c r="D178" s="80" t="s">
        <v>157</v>
      </c>
      <c r="E178" s="19">
        <f>SUM(E179:E181)</f>
        <v>137000</v>
      </c>
      <c r="F178" s="19">
        <f>SUM(F179:F181)</f>
        <v>102230.55</v>
      </c>
      <c r="G178" s="101">
        <f t="shared" si="4"/>
        <v>74.62083941605839</v>
      </c>
      <c r="H178" s="19">
        <f>SUM(H179:H181)</f>
        <v>135000</v>
      </c>
      <c r="I178" s="102">
        <f t="shared" si="3"/>
        <v>98.54014598540147</v>
      </c>
    </row>
    <row r="179" spans="2:9" ht="12.75" customHeight="1">
      <c r="B179" s="17">
        <v>612111</v>
      </c>
      <c r="C179" s="20">
        <v>612111</v>
      </c>
      <c r="D179" s="111" t="s">
        <v>307</v>
      </c>
      <c r="E179" s="101">
        <v>78000</v>
      </c>
      <c r="F179" s="101">
        <v>58417.45</v>
      </c>
      <c r="G179" s="101">
        <f t="shared" si="4"/>
        <v>74.89416666666666</v>
      </c>
      <c r="H179" s="101">
        <v>77000</v>
      </c>
      <c r="I179" s="102">
        <f t="shared" si="3"/>
        <v>98.71794871794873</v>
      </c>
    </row>
    <row r="180" spans="2:9" ht="12.75" customHeight="1">
      <c r="B180" s="17">
        <v>612112</v>
      </c>
      <c r="C180" s="20">
        <v>612112</v>
      </c>
      <c r="D180" s="111" t="s">
        <v>308</v>
      </c>
      <c r="E180" s="101">
        <v>52000</v>
      </c>
      <c r="F180" s="101">
        <v>38944.99</v>
      </c>
      <c r="G180" s="101">
        <f t="shared" si="4"/>
        <v>74.89421153846153</v>
      </c>
      <c r="H180" s="101">
        <v>51000</v>
      </c>
      <c r="I180" s="102">
        <f t="shared" si="3"/>
        <v>98.07692307692307</v>
      </c>
    </row>
    <row r="181" spans="2:9" ht="12.75" customHeight="1">
      <c r="B181" s="17">
        <v>612113</v>
      </c>
      <c r="C181" s="20">
        <v>612113</v>
      </c>
      <c r="D181" s="111" t="s">
        <v>309</v>
      </c>
      <c r="E181" s="101">
        <v>7000</v>
      </c>
      <c r="F181" s="101">
        <v>4868.11</v>
      </c>
      <c r="G181" s="101">
        <f t="shared" si="4"/>
        <v>69.54442857142857</v>
      </c>
      <c r="H181" s="101">
        <v>7000</v>
      </c>
      <c r="I181" s="102">
        <f t="shared" si="3"/>
        <v>100</v>
      </c>
    </row>
    <row r="182" spans="2:9" ht="12.75" customHeight="1">
      <c r="B182" s="17"/>
      <c r="C182" s="20"/>
      <c r="D182" s="82"/>
      <c r="E182" s="21"/>
      <c r="F182" s="21"/>
      <c r="G182" s="15"/>
      <c r="H182" s="21"/>
      <c r="I182" s="16"/>
    </row>
    <row r="183" spans="2:9" ht="12.75" customHeight="1">
      <c r="B183" s="13">
        <v>613000</v>
      </c>
      <c r="C183" s="14">
        <v>613000</v>
      </c>
      <c r="D183" s="81" t="s">
        <v>28</v>
      </c>
      <c r="E183" s="15">
        <f>(E184+E186+E191+E199+E203+E207+E214+E218)</f>
        <v>1470800</v>
      </c>
      <c r="F183" s="15">
        <f>SUM(F184+F186+F191+F199+F203+F207+F214+F218)</f>
        <v>769698.8999999999</v>
      </c>
      <c r="G183" s="15">
        <f t="shared" si="4"/>
        <v>52.33198939352732</v>
      </c>
      <c r="H183" s="15">
        <f>SUM(H184+H186+H191+H199+H203+H207+H214+H218)</f>
        <v>1328500</v>
      </c>
      <c r="I183" s="16">
        <f t="shared" si="3"/>
        <v>90.32499320097905</v>
      </c>
    </row>
    <row r="184" spans="2:9" ht="27.75" customHeight="1">
      <c r="B184" s="22" t="s">
        <v>251</v>
      </c>
      <c r="C184" s="18">
        <v>613100</v>
      </c>
      <c r="D184" s="80" t="s">
        <v>167</v>
      </c>
      <c r="E184" s="19">
        <v>11000</v>
      </c>
      <c r="F184" s="19">
        <v>7628.76</v>
      </c>
      <c r="G184" s="101">
        <f t="shared" si="4"/>
        <v>69.35236363636363</v>
      </c>
      <c r="H184" s="19">
        <v>11000</v>
      </c>
      <c r="I184" s="102">
        <f t="shared" si="3"/>
        <v>100</v>
      </c>
    </row>
    <row r="185" spans="2:9" ht="14.25" customHeight="1">
      <c r="B185" s="22"/>
      <c r="C185" s="18"/>
      <c r="D185" s="80"/>
      <c r="E185" s="19"/>
      <c r="F185" s="19"/>
      <c r="G185" s="101"/>
      <c r="H185" s="19"/>
      <c r="I185" s="102"/>
    </row>
    <row r="186" spans="2:9" ht="12.75" customHeight="1">
      <c r="B186" s="17">
        <v>613200</v>
      </c>
      <c r="C186" s="18">
        <v>613200</v>
      </c>
      <c r="D186" s="80" t="s">
        <v>168</v>
      </c>
      <c r="E186" s="19">
        <f>SUM(E187+E188+E189)</f>
        <v>230000</v>
      </c>
      <c r="F186" s="19">
        <f>SUM(F187:F189)</f>
        <v>134738.54</v>
      </c>
      <c r="G186" s="101">
        <f t="shared" si="4"/>
        <v>58.581973913043484</v>
      </c>
      <c r="H186" s="19">
        <f>SUM(H187:H189)</f>
        <v>253000</v>
      </c>
      <c r="I186" s="102">
        <f t="shared" si="3"/>
        <v>110.00000000000001</v>
      </c>
    </row>
    <row r="187" spans="2:9" ht="12.75" customHeight="1">
      <c r="B187" s="17">
        <v>613211</v>
      </c>
      <c r="C187" s="20">
        <v>613211</v>
      </c>
      <c r="D187" s="113" t="s">
        <v>160</v>
      </c>
      <c r="E187" s="101">
        <v>27000</v>
      </c>
      <c r="F187" s="101">
        <v>20843.11</v>
      </c>
      <c r="G187" s="101">
        <f t="shared" si="4"/>
        <v>77.1967037037037</v>
      </c>
      <c r="H187" s="101">
        <v>30000</v>
      </c>
      <c r="I187" s="102">
        <f t="shared" si="3"/>
        <v>111.11111111111111</v>
      </c>
    </row>
    <row r="188" spans="2:9" ht="12.75" customHeight="1">
      <c r="B188" s="17">
        <v>61321110</v>
      </c>
      <c r="C188" s="20" t="s">
        <v>158</v>
      </c>
      <c r="D188" s="113" t="s">
        <v>159</v>
      </c>
      <c r="E188" s="114">
        <v>180000</v>
      </c>
      <c r="F188" s="114">
        <v>105200.73</v>
      </c>
      <c r="G188" s="101">
        <f t="shared" si="4"/>
        <v>58.444849999999995</v>
      </c>
      <c r="H188" s="114">
        <v>200000</v>
      </c>
      <c r="I188" s="102">
        <f t="shared" si="3"/>
        <v>111.11111111111111</v>
      </c>
    </row>
    <row r="189" spans="2:12" ht="12.75" customHeight="1">
      <c r="B189" s="17">
        <v>613212</v>
      </c>
      <c r="C189" s="20">
        <v>613212</v>
      </c>
      <c r="D189" s="113" t="s">
        <v>358</v>
      </c>
      <c r="E189" s="101">
        <v>23000</v>
      </c>
      <c r="F189" s="101">
        <v>8694.7</v>
      </c>
      <c r="G189" s="101">
        <f t="shared" si="4"/>
        <v>37.803043478260875</v>
      </c>
      <c r="H189" s="101">
        <v>23000</v>
      </c>
      <c r="I189" s="102">
        <f t="shared" si="3"/>
        <v>100</v>
      </c>
      <c r="L189" t="s">
        <v>66</v>
      </c>
    </row>
    <row r="190" spans="2:9" ht="12.75" customHeight="1">
      <c r="B190" s="17"/>
      <c r="C190" s="20"/>
      <c r="D190" s="83"/>
      <c r="E190" s="21"/>
      <c r="F190" s="21"/>
      <c r="G190" s="101"/>
      <c r="H190" s="21"/>
      <c r="I190" s="102"/>
    </row>
    <row r="191" spans="2:9" ht="12.75" customHeight="1">
      <c r="B191" s="17">
        <v>613300</v>
      </c>
      <c r="C191" s="18">
        <v>613300</v>
      </c>
      <c r="D191" s="80" t="s">
        <v>169</v>
      </c>
      <c r="E191" s="19">
        <f>SUM(E192:E197)</f>
        <v>217000</v>
      </c>
      <c r="F191" s="19">
        <f>SUM(F192:F197)</f>
        <v>128538.32</v>
      </c>
      <c r="G191" s="101">
        <f t="shared" si="4"/>
        <v>59.234248847926274</v>
      </c>
      <c r="H191" s="19">
        <f>SUM(H192:H197)</f>
        <v>232000</v>
      </c>
      <c r="I191" s="102">
        <f t="shared" si="3"/>
        <v>106.91244239631337</v>
      </c>
    </row>
    <row r="192" spans="2:9" ht="24" customHeight="1">
      <c r="B192" s="22" t="s">
        <v>161</v>
      </c>
      <c r="C192" s="46" t="s">
        <v>161</v>
      </c>
      <c r="D192" s="94" t="s">
        <v>360</v>
      </c>
      <c r="E192" s="116">
        <v>27000</v>
      </c>
      <c r="F192" s="116">
        <v>25351.46</v>
      </c>
      <c r="G192" s="101">
        <f t="shared" si="4"/>
        <v>93.8942962962963</v>
      </c>
      <c r="H192" s="101">
        <v>28000</v>
      </c>
      <c r="I192" s="102">
        <f t="shared" si="3"/>
        <v>103.7037037037037</v>
      </c>
    </row>
    <row r="193" spans="2:9" ht="12.75" customHeight="1">
      <c r="B193" s="17">
        <v>613321</v>
      </c>
      <c r="C193" s="18">
        <v>613321</v>
      </c>
      <c r="D193" s="113" t="s">
        <v>162</v>
      </c>
      <c r="E193" s="101">
        <v>2000</v>
      </c>
      <c r="F193" s="101">
        <v>3618.47</v>
      </c>
      <c r="G193" s="101">
        <f t="shared" si="4"/>
        <v>180.9235</v>
      </c>
      <c r="H193" s="101">
        <v>5000</v>
      </c>
      <c r="I193" s="102">
        <f t="shared" si="3"/>
        <v>250</v>
      </c>
    </row>
    <row r="194" spans="2:9" ht="12.75" customHeight="1">
      <c r="B194" s="17">
        <v>613323</v>
      </c>
      <c r="C194" s="18">
        <v>613323</v>
      </c>
      <c r="D194" s="113" t="s">
        <v>163</v>
      </c>
      <c r="E194" s="101">
        <v>3000</v>
      </c>
      <c r="F194" s="101">
        <v>9249.53</v>
      </c>
      <c r="G194" s="101">
        <f t="shared" si="4"/>
        <v>308.3176666666667</v>
      </c>
      <c r="H194" s="101">
        <v>14000</v>
      </c>
      <c r="I194" s="102">
        <f t="shared" si="3"/>
        <v>466.6666666666667</v>
      </c>
    </row>
    <row r="195" spans="2:9" ht="12.75" customHeight="1">
      <c r="B195" s="17">
        <v>613327</v>
      </c>
      <c r="C195" s="18">
        <v>613327</v>
      </c>
      <c r="D195" s="113" t="s">
        <v>362</v>
      </c>
      <c r="E195" s="101">
        <v>30000</v>
      </c>
      <c r="F195" s="101">
        <v>13167.5</v>
      </c>
      <c r="G195" s="101">
        <f t="shared" si="4"/>
        <v>43.891666666666666</v>
      </c>
      <c r="H195" s="101">
        <v>30000</v>
      </c>
      <c r="I195" s="102">
        <f t="shared" si="3"/>
        <v>100</v>
      </c>
    </row>
    <row r="196" spans="2:9" ht="21.75" customHeight="1">
      <c r="B196" s="17">
        <v>613329</v>
      </c>
      <c r="C196" s="18">
        <v>613329</v>
      </c>
      <c r="D196" s="117" t="s">
        <v>164</v>
      </c>
      <c r="E196" s="101">
        <v>60000</v>
      </c>
      <c r="F196" s="101">
        <v>18621.11</v>
      </c>
      <c r="G196" s="101">
        <f t="shared" si="4"/>
        <v>31.035183333333332</v>
      </c>
      <c r="H196" s="101">
        <v>60000</v>
      </c>
      <c r="I196" s="102">
        <f t="shared" si="3"/>
        <v>100</v>
      </c>
    </row>
    <row r="197" spans="2:9" ht="12.75" customHeight="1">
      <c r="B197" s="17">
        <v>61332901</v>
      </c>
      <c r="C197" s="18" t="s">
        <v>165</v>
      </c>
      <c r="D197" s="113" t="s">
        <v>166</v>
      </c>
      <c r="E197" s="101">
        <v>95000</v>
      </c>
      <c r="F197" s="101">
        <v>58530.25</v>
      </c>
      <c r="G197" s="101">
        <f t="shared" si="4"/>
        <v>61.610789473684214</v>
      </c>
      <c r="H197" s="101">
        <v>95000</v>
      </c>
      <c r="I197" s="102">
        <f t="shared" si="3"/>
        <v>100</v>
      </c>
    </row>
    <row r="198" spans="2:9" ht="12.75" customHeight="1">
      <c r="B198" s="17"/>
      <c r="C198" s="18"/>
      <c r="D198" s="83"/>
      <c r="E198" s="21"/>
      <c r="F198" s="21"/>
      <c r="G198" s="101"/>
      <c r="H198" s="21"/>
      <c r="I198" s="102"/>
    </row>
    <row r="199" spans="2:9" ht="12.75" customHeight="1">
      <c r="B199" s="17">
        <v>613400</v>
      </c>
      <c r="C199" s="18">
        <v>613400</v>
      </c>
      <c r="D199" s="69" t="s">
        <v>170</v>
      </c>
      <c r="E199" s="19">
        <f>SUM(E200+E201)</f>
        <v>88500</v>
      </c>
      <c r="F199" s="19">
        <f>SUM(F200:F201)</f>
        <v>54101.479999999996</v>
      </c>
      <c r="G199" s="101">
        <f t="shared" si="4"/>
        <v>61.13161581920904</v>
      </c>
      <c r="H199" s="19">
        <f>SUM(H200:H201)</f>
        <v>76500</v>
      </c>
      <c r="I199" s="102">
        <f t="shared" si="3"/>
        <v>86.4406779661017</v>
      </c>
    </row>
    <row r="200" spans="2:12" ht="45" customHeight="1">
      <c r="B200" s="22" t="s">
        <v>252</v>
      </c>
      <c r="C200" s="23" t="s">
        <v>171</v>
      </c>
      <c r="D200" s="106" t="s">
        <v>172</v>
      </c>
      <c r="E200" s="101">
        <v>81000</v>
      </c>
      <c r="F200" s="101">
        <v>51830.56</v>
      </c>
      <c r="G200" s="101">
        <f t="shared" si="4"/>
        <v>63.98834567901234</v>
      </c>
      <c r="H200" s="101">
        <v>69000</v>
      </c>
      <c r="I200" s="102">
        <f t="shared" si="3"/>
        <v>85.18518518518519</v>
      </c>
      <c r="J200" s="3"/>
      <c r="K200" s="3"/>
      <c r="L200" s="3"/>
    </row>
    <row r="201" spans="2:12" ht="12.75" customHeight="1">
      <c r="B201" s="17">
        <v>613487</v>
      </c>
      <c r="C201" s="20">
        <v>613487</v>
      </c>
      <c r="D201" s="110" t="s">
        <v>173</v>
      </c>
      <c r="E201" s="101">
        <v>7500</v>
      </c>
      <c r="F201" s="101">
        <v>2270.92</v>
      </c>
      <c r="G201" s="101">
        <f t="shared" si="4"/>
        <v>30.278933333333335</v>
      </c>
      <c r="H201" s="101">
        <v>7500</v>
      </c>
      <c r="I201" s="102">
        <f t="shared" si="3"/>
        <v>100</v>
      </c>
      <c r="J201" s="3"/>
      <c r="K201" s="3"/>
      <c r="L201" s="3"/>
    </row>
    <row r="202" spans="2:12" ht="12.75" customHeight="1">
      <c r="B202" s="17"/>
      <c r="C202" s="20"/>
      <c r="D202" s="77"/>
      <c r="E202" s="21"/>
      <c r="F202" s="21"/>
      <c r="G202" s="15"/>
      <c r="H202" s="21"/>
      <c r="I202" s="102"/>
      <c r="J202" s="3"/>
      <c r="K202" s="3"/>
      <c r="L202" s="3"/>
    </row>
    <row r="203" spans="2:9" ht="12.75" customHeight="1">
      <c r="B203" s="17">
        <v>613500</v>
      </c>
      <c r="C203" s="18">
        <v>613500</v>
      </c>
      <c r="D203" s="69" t="s">
        <v>174</v>
      </c>
      <c r="E203" s="19">
        <f>SUM(E204:E205)</f>
        <v>27000</v>
      </c>
      <c r="F203" s="19">
        <f>SUM(F204:F205)</f>
        <v>16011.1</v>
      </c>
      <c r="G203" s="101">
        <f t="shared" si="4"/>
        <v>59.30037037037037</v>
      </c>
      <c r="H203" s="19">
        <f>SUM(H204:H205)</f>
        <v>27000</v>
      </c>
      <c r="I203" s="102">
        <f t="shared" si="3"/>
        <v>100</v>
      </c>
    </row>
    <row r="204" spans="2:9" ht="15.75" customHeight="1">
      <c r="B204" s="17">
        <v>613510</v>
      </c>
      <c r="C204" s="23" t="s">
        <v>175</v>
      </c>
      <c r="D204" s="94" t="s">
        <v>176</v>
      </c>
      <c r="E204" s="101">
        <v>24000</v>
      </c>
      <c r="F204" s="101">
        <v>15313.62</v>
      </c>
      <c r="G204" s="101">
        <f t="shared" si="4"/>
        <v>63.80675</v>
      </c>
      <c r="H204" s="101">
        <v>24000</v>
      </c>
      <c r="I204" s="102">
        <f t="shared" si="3"/>
        <v>100</v>
      </c>
    </row>
    <row r="205" spans="2:9" ht="12.75" customHeight="1">
      <c r="B205" s="17">
        <v>613523</v>
      </c>
      <c r="C205" s="20">
        <v>613523</v>
      </c>
      <c r="D205" s="94" t="s">
        <v>213</v>
      </c>
      <c r="E205" s="101">
        <v>3000</v>
      </c>
      <c r="F205" s="101">
        <v>697.48</v>
      </c>
      <c r="G205" s="101">
        <f t="shared" si="4"/>
        <v>23.249333333333333</v>
      </c>
      <c r="H205" s="101">
        <v>3000</v>
      </c>
      <c r="I205" s="102">
        <f t="shared" si="3"/>
        <v>100</v>
      </c>
    </row>
    <row r="206" spans="2:9" ht="12.75" customHeight="1">
      <c r="B206" s="17"/>
      <c r="C206" s="20"/>
      <c r="D206" s="70"/>
      <c r="E206" s="21"/>
      <c r="F206" s="21"/>
      <c r="G206" s="101"/>
      <c r="H206" s="21"/>
      <c r="I206" s="102"/>
    </row>
    <row r="207" spans="2:9" ht="12.75" customHeight="1">
      <c r="B207" s="17">
        <v>613700</v>
      </c>
      <c r="C207" s="18">
        <v>613700</v>
      </c>
      <c r="D207" s="69" t="s">
        <v>177</v>
      </c>
      <c r="E207" s="19">
        <f>SUM(E208:E212)</f>
        <v>297000</v>
      </c>
      <c r="F207" s="19">
        <f>SUM(F208:F212)</f>
        <v>74657.73999999999</v>
      </c>
      <c r="G207" s="101">
        <f t="shared" si="4"/>
        <v>25.13728619528619</v>
      </c>
      <c r="H207" s="19">
        <f>SUM(H208:H212)</f>
        <v>269000</v>
      </c>
      <c r="I207" s="102">
        <f t="shared" si="3"/>
        <v>90.57239057239057</v>
      </c>
    </row>
    <row r="208" spans="2:9" ht="51.75" customHeight="1">
      <c r="B208" s="22" t="s">
        <v>299</v>
      </c>
      <c r="C208" s="47" t="s">
        <v>178</v>
      </c>
      <c r="D208" s="110" t="s">
        <v>179</v>
      </c>
      <c r="E208" s="101">
        <v>37000</v>
      </c>
      <c r="F208" s="101">
        <v>28879.81</v>
      </c>
      <c r="G208" s="101">
        <f t="shared" si="4"/>
        <v>78.05354054054054</v>
      </c>
      <c r="H208" s="101">
        <v>39000</v>
      </c>
      <c r="I208" s="102">
        <f t="shared" si="3"/>
        <v>105.40540540540539</v>
      </c>
    </row>
    <row r="209" spans="2:9" ht="35.25" customHeight="1">
      <c r="B209" s="118" t="s">
        <v>310</v>
      </c>
      <c r="C209" s="47" t="s">
        <v>181</v>
      </c>
      <c r="D209" s="106" t="s">
        <v>182</v>
      </c>
      <c r="E209" s="101">
        <v>90000</v>
      </c>
      <c r="F209" s="101">
        <v>16235</v>
      </c>
      <c r="G209" s="101">
        <f t="shared" si="4"/>
        <v>18.038888888888888</v>
      </c>
      <c r="H209" s="101">
        <v>40000</v>
      </c>
      <c r="I209" s="102">
        <f t="shared" si="3"/>
        <v>44.44444444444444</v>
      </c>
    </row>
    <row r="210" spans="2:9" ht="37.5" customHeight="1">
      <c r="B210" s="118" t="s">
        <v>311</v>
      </c>
      <c r="C210" s="47" t="s">
        <v>183</v>
      </c>
      <c r="D210" s="110" t="s">
        <v>184</v>
      </c>
      <c r="E210" s="101">
        <v>90000</v>
      </c>
      <c r="F210" s="101">
        <v>14832.34</v>
      </c>
      <c r="G210" s="101">
        <f t="shared" si="4"/>
        <v>16.480377777777775</v>
      </c>
      <c r="H210" s="101">
        <v>110000</v>
      </c>
      <c r="I210" s="102">
        <f t="shared" si="3"/>
        <v>122.22222222222223</v>
      </c>
    </row>
    <row r="211" spans="2:9" ht="33" customHeight="1">
      <c r="B211" s="118" t="s">
        <v>312</v>
      </c>
      <c r="C211" s="47" t="s">
        <v>185</v>
      </c>
      <c r="D211" s="110" t="s">
        <v>186</v>
      </c>
      <c r="E211" s="101">
        <v>60000</v>
      </c>
      <c r="F211" s="101">
        <v>10183.2</v>
      </c>
      <c r="G211" s="101">
        <f t="shared" si="4"/>
        <v>16.972</v>
      </c>
      <c r="H211" s="101">
        <v>60000</v>
      </c>
      <c r="I211" s="102">
        <f t="shared" si="3"/>
        <v>100</v>
      </c>
    </row>
    <row r="212" spans="2:9" ht="24" customHeight="1">
      <c r="B212" s="22" t="s">
        <v>180</v>
      </c>
      <c r="C212" s="47" t="s">
        <v>180</v>
      </c>
      <c r="D212" s="110" t="s">
        <v>187</v>
      </c>
      <c r="E212" s="101">
        <v>20000</v>
      </c>
      <c r="F212" s="101">
        <v>4527.39</v>
      </c>
      <c r="G212" s="101">
        <f t="shared" si="4"/>
        <v>22.636950000000002</v>
      </c>
      <c r="H212" s="101">
        <v>20000</v>
      </c>
      <c r="I212" s="102">
        <f t="shared" si="3"/>
        <v>100</v>
      </c>
    </row>
    <row r="213" spans="2:9" ht="14.25" customHeight="1">
      <c r="B213" s="22"/>
      <c r="C213" s="47"/>
      <c r="D213" s="77"/>
      <c r="E213" s="21"/>
      <c r="F213" s="21"/>
      <c r="G213" s="101"/>
      <c r="H213" s="21"/>
      <c r="I213" s="102"/>
    </row>
    <row r="214" spans="2:9" ht="25.5" customHeight="1">
      <c r="B214" s="17">
        <v>613800</v>
      </c>
      <c r="C214" s="18">
        <v>613800</v>
      </c>
      <c r="D214" s="73" t="s">
        <v>188</v>
      </c>
      <c r="E214" s="19">
        <f>SUM(E215:E216)</f>
        <v>4000</v>
      </c>
      <c r="F214" s="19">
        <f>SUM(F215:F216)</f>
        <v>2808.87</v>
      </c>
      <c r="G214" s="101">
        <f t="shared" si="4"/>
        <v>70.22175</v>
      </c>
      <c r="H214" s="19">
        <f>SUM(H215:H216)</f>
        <v>4000</v>
      </c>
      <c r="I214" s="102">
        <f t="shared" si="3"/>
        <v>100</v>
      </c>
    </row>
    <row r="215" spans="2:9" ht="15" customHeight="1">
      <c r="B215" s="17">
        <v>613813</v>
      </c>
      <c r="C215" s="20">
        <v>613813</v>
      </c>
      <c r="D215" s="103" t="s">
        <v>189</v>
      </c>
      <c r="E215" s="101">
        <v>1500</v>
      </c>
      <c r="F215" s="101">
        <v>1006.65</v>
      </c>
      <c r="G215" s="101">
        <f t="shared" si="4"/>
        <v>67.11</v>
      </c>
      <c r="H215" s="101">
        <v>1500</v>
      </c>
      <c r="I215" s="102">
        <f t="shared" si="3"/>
        <v>100</v>
      </c>
    </row>
    <row r="216" spans="2:9" ht="15" customHeight="1">
      <c r="B216" s="17">
        <v>613821</v>
      </c>
      <c r="C216" s="20">
        <v>613821</v>
      </c>
      <c r="D216" s="103" t="s">
        <v>190</v>
      </c>
      <c r="E216" s="101">
        <v>2500</v>
      </c>
      <c r="F216" s="101">
        <v>1802.22</v>
      </c>
      <c r="G216" s="101">
        <f t="shared" si="4"/>
        <v>72.08879999999999</v>
      </c>
      <c r="H216" s="101">
        <v>2500</v>
      </c>
      <c r="I216" s="102">
        <f t="shared" si="3"/>
        <v>100</v>
      </c>
    </row>
    <row r="217" spans="2:9" ht="15" customHeight="1">
      <c r="B217" s="17"/>
      <c r="C217" s="20"/>
      <c r="D217" s="71"/>
      <c r="E217" s="21"/>
      <c r="F217" s="21"/>
      <c r="G217" s="15"/>
      <c r="H217" s="21"/>
      <c r="I217" s="102"/>
    </row>
    <row r="218" spans="2:9" ht="12.75" customHeight="1">
      <c r="B218" s="17">
        <v>613900</v>
      </c>
      <c r="C218" s="18">
        <v>613900</v>
      </c>
      <c r="D218" s="69" t="s">
        <v>191</v>
      </c>
      <c r="E218" s="19">
        <f>SUM(E219:E233)</f>
        <v>596300</v>
      </c>
      <c r="F218" s="19">
        <f>SUM(F219:F233)</f>
        <v>351214.08999999997</v>
      </c>
      <c r="G218" s="101">
        <f t="shared" si="4"/>
        <v>58.89889149756833</v>
      </c>
      <c r="H218" s="19">
        <f>SUM(H219:H233)</f>
        <v>456000</v>
      </c>
      <c r="I218" s="102">
        <f t="shared" si="3"/>
        <v>76.47157471071608</v>
      </c>
    </row>
    <row r="219" spans="2:9" ht="25.5" customHeight="1">
      <c r="B219" s="22" t="s">
        <v>253</v>
      </c>
      <c r="C219" s="23" t="s">
        <v>193</v>
      </c>
      <c r="D219" s="94" t="s">
        <v>192</v>
      </c>
      <c r="E219" s="101">
        <v>12000</v>
      </c>
      <c r="F219" s="101">
        <v>4119.26</v>
      </c>
      <c r="G219" s="101">
        <f t="shared" si="4"/>
        <v>34.32716666666667</v>
      </c>
      <c r="H219" s="101">
        <v>12000</v>
      </c>
      <c r="I219" s="102">
        <f t="shared" si="3"/>
        <v>100</v>
      </c>
    </row>
    <row r="220" spans="2:9" ht="12.75" customHeight="1">
      <c r="B220" s="17">
        <v>613914</v>
      </c>
      <c r="C220" s="20">
        <v>613914</v>
      </c>
      <c r="D220" s="94" t="s">
        <v>36</v>
      </c>
      <c r="E220" s="114">
        <v>15000</v>
      </c>
      <c r="F220" s="114">
        <v>10375.89</v>
      </c>
      <c r="G220" s="101">
        <f t="shared" si="4"/>
        <v>69.17259999999999</v>
      </c>
      <c r="H220" s="114">
        <v>15000</v>
      </c>
      <c r="I220" s="102">
        <f t="shared" si="3"/>
        <v>100</v>
      </c>
    </row>
    <row r="221" spans="2:9" ht="41.25" customHeight="1">
      <c r="B221" s="22" t="s">
        <v>288</v>
      </c>
      <c r="C221" s="23" t="s">
        <v>194</v>
      </c>
      <c r="D221" s="103" t="s">
        <v>195</v>
      </c>
      <c r="E221" s="101">
        <v>7000</v>
      </c>
      <c r="F221" s="101">
        <v>6773.17</v>
      </c>
      <c r="G221" s="101">
        <f t="shared" si="4"/>
        <v>96.75957142857143</v>
      </c>
      <c r="H221" s="101">
        <v>9000</v>
      </c>
      <c r="I221" s="102">
        <f t="shared" si="3"/>
        <v>128.57142857142858</v>
      </c>
    </row>
    <row r="222" spans="2:9" ht="13.5" customHeight="1">
      <c r="B222" s="17">
        <v>613960</v>
      </c>
      <c r="C222" s="23" t="s">
        <v>196</v>
      </c>
      <c r="D222" s="94" t="s">
        <v>197</v>
      </c>
      <c r="E222" s="101">
        <v>29000</v>
      </c>
      <c r="F222" s="101">
        <v>14116.32</v>
      </c>
      <c r="G222" s="101">
        <f t="shared" si="4"/>
        <v>48.67696551724138</v>
      </c>
      <c r="H222" s="101">
        <v>15000</v>
      </c>
      <c r="I222" s="102">
        <f t="shared" si="3"/>
        <v>51.724137931034484</v>
      </c>
    </row>
    <row r="223" spans="2:9" ht="15.75" customHeight="1">
      <c r="B223" s="17">
        <v>613973</v>
      </c>
      <c r="C223" s="23">
        <v>613973</v>
      </c>
      <c r="D223" s="94" t="s">
        <v>203</v>
      </c>
      <c r="E223" s="101">
        <v>7000</v>
      </c>
      <c r="F223" s="101">
        <v>0</v>
      </c>
      <c r="G223" s="101">
        <f t="shared" si="4"/>
        <v>0</v>
      </c>
      <c r="H223" s="101">
        <v>7000</v>
      </c>
      <c r="I223" s="102">
        <f t="shared" si="3"/>
        <v>100</v>
      </c>
    </row>
    <row r="224" spans="2:9" ht="12.75" customHeight="1">
      <c r="B224" s="17">
        <v>613974</v>
      </c>
      <c r="C224" s="20">
        <v>613974</v>
      </c>
      <c r="D224" s="94" t="s">
        <v>200</v>
      </c>
      <c r="E224" s="101">
        <v>1000</v>
      </c>
      <c r="F224" s="101">
        <v>0</v>
      </c>
      <c r="G224" s="101">
        <f t="shared" si="4"/>
        <v>0</v>
      </c>
      <c r="H224" s="101">
        <v>1000</v>
      </c>
      <c r="I224" s="102">
        <f t="shared" si="3"/>
        <v>100</v>
      </c>
    </row>
    <row r="225" spans="2:9" ht="12.75" customHeight="1">
      <c r="B225" s="17">
        <v>61397401</v>
      </c>
      <c r="C225" s="20" t="s">
        <v>199</v>
      </c>
      <c r="D225" s="94" t="s">
        <v>198</v>
      </c>
      <c r="E225" s="101">
        <v>9000</v>
      </c>
      <c r="F225" s="101">
        <v>7020</v>
      </c>
      <c r="G225" s="101">
        <f t="shared" si="4"/>
        <v>78</v>
      </c>
      <c r="H225" s="101">
        <v>6000</v>
      </c>
      <c r="I225" s="102">
        <f t="shared" si="3"/>
        <v>66.66666666666666</v>
      </c>
    </row>
    <row r="226" spans="2:9" ht="12.75" customHeight="1">
      <c r="B226" s="17">
        <v>613975</v>
      </c>
      <c r="C226" s="20">
        <v>613975</v>
      </c>
      <c r="D226" s="110" t="s">
        <v>201</v>
      </c>
      <c r="E226" s="101">
        <v>57000</v>
      </c>
      <c r="F226" s="101">
        <v>41175</v>
      </c>
      <c r="G226" s="101">
        <f t="shared" si="4"/>
        <v>72.23684210526315</v>
      </c>
      <c r="H226" s="101">
        <v>71000</v>
      </c>
      <c r="I226" s="102">
        <f t="shared" si="3"/>
        <v>124.56140350877195</v>
      </c>
    </row>
    <row r="227" spans="2:9" ht="27" customHeight="1">
      <c r="B227" s="17">
        <v>613976</v>
      </c>
      <c r="C227" s="20">
        <v>613976</v>
      </c>
      <c r="D227" s="106" t="s">
        <v>202</v>
      </c>
      <c r="E227" s="101">
        <v>50000</v>
      </c>
      <c r="F227" s="101">
        <v>34911</v>
      </c>
      <c r="G227" s="101">
        <f t="shared" si="4"/>
        <v>69.82199999999999</v>
      </c>
      <c r="H227" s="101">
        <v>15000</v>
      </c>
      <c r="I227" s="102">
        <f t="shared" si="3"/>
        <v>30</v>
      </c>
    </row>
    <row r="228" spans="2:9" ht="28.5" customHeight="1">
      <c r="B228" s="22" t="s">
        <v>254</v>
      </c>
      <c r="C228" s="23" t="s">
        <v>205</v>
      </c>
      <c r="D228" s="106" t="s">
        <v>204</v>
      </c>
      <c r="E228" s="101">
        <v>34000</v>
      </c>
      <c r="F228" s="101">
        <v>21501.78</v>
      </c>
      <c r="G228" s="101">
        <f t="shared" si="4"/>
        <v>63.2405294117647</v>
      </c>
      <c r="H228" s="101">
        <v>25000</v>
      </c>
      <c r="I228" s="102">
        <f t="shared" si="3"/>
        <v>73.52941176470588</v>
      </c>
    </row>
    <row r="229" spans="2:9" ht="12.75" customHeight="1">
      <c r="B229" s="17">
        <v>613991</v>
      </c>
      <c r="C229" s="23" t="s">
        <v>206</v>
      </c>
      <c r="D229" s="110" t="s">
        <v>207</v>
      </c>
      <c r="E229" s="101">
        <v>10000</v>
      </c>
      <c r="F229" s="101">
        <v>5739.96</v>
      </c>
      <c r="G229" s="101">
        <f t="shared" si="4"/>
        <v>57.39959999999999</v>
      </c>
      <c r="H229" s="101">
        <v>8000</v>
      </c>
      <c r="I229" s="102">
        <f t="shared" si="3"/>
        <v>80</v>
      </c>
    </row>
    <row r="230" spans="2:9" ht="12.75" customHeight="1">
      <c r="B230" s="17">
        <v>61399101</v>
      </c>
      <c r="C230" s="20" t="s">
        <v>208</v>
      </c>
      <c r="D230" s="110" t="s">
        <v>209</v>
      </c>
      <c r="E230" s="101">
        <v>10000</v>
      </c>
      <c r="F230" s="101">
        <v>500</v>
      </c>
      <c r="G230" s="101">
        <f t="shared" si="4"/>
        <v>5</v>
      </c>
      <c r="H230" s="101">
        <v>12000</v>
      </c>
      <c r="I230" s="102">
        <f t="shared" si="3"/>
        <v>120</v>
      </c>
    </row>
    <row r="231" spans="2:9" ht="12.75" customHeight="1">
      <c r="B231" s="17">
        <v>61399102</v>
      </c>
      <c r="C231" s="20" t="s">
        <v>210</v>
      </c>
      <c r="D231" s="106" t="s">
        <v>211</v>
      </c>
      <c r="E231" s="101">
        <v>340300</v>
      </c>
      <c r="F231" s="101">
        <v>201684.71</v>
      </c>
      <c r="G231" s="101">
        <f t="shared" si="4"/>
        <v>59.266738172200995</v>
      </c>
      <c r="H231" s="101">
        <v>50000</v>
      </c>
      <c r="I231" s="102">
        <f t="shared" si="3"/>
        <v>14.692918013517483</v>
      </c>
    </row>
    <row r="232" spans="2:9" ht="24.75" customHeight="1">
      <c r="B232" s="17">
        <v>61399103</v>
      </c>
      <c r="C232" s="20"/>
      <c r="D232" s="106" t="s">
        <v>374</v>
      </c>
      <c r="E232" s="101">
        <v>0</v>
      </c>
      <c r="F232" s="101">
        <v>0</v>
      </c>
      <c r="G232" s="101">
        <v>0</v>
      </c>
      <c r="H232" s="101">
        <v>195000</v>
      </c>
      <c r="I232" s="102">
        <v>0</v>
      </c>
    </row>
    <row r="233" spans="2:9" ht="12.75" customHeight="1">
      <c r="B233" s="17">
        <v>613999</v>
      </c>
      <c r="C233" s="20">
        <v>613999</v>
      </c>
      <c r="D233" s="106" t="s">
        <v>212</v>
      </c>
      <c r="E233" s="101">
        <v>15000</v>
      </c>
      <c r="F233" s="101">
        <v>3297</v>
      </c>
      <c r="G233" s="101">
        <f t="shared" si="4"/>
        <v>21.98</v>
      </c>
      <c r="H233" s="101">
        <v>15000</v>
      </c>
      <c r="I233" s="102">
        <f t="shared" si="3"/>
        <v>100</v>
      </c>
    </row>
    <row r="234" spans="2:9" ht="12.75" customHeight="1">
      <c r="B234" s="50"/>
      <c r="C234" s="48"/>
      <c r="D234" s="194"/>
      <c r="E234" s="195"/>
      <c r="F234" s="195"/>
      <c r="G234" s="195"/>
      <c r="H234" s="195"/>
      <c r="I234" s="196"/>
    </row>
    <row r="235" spans="2:9" ht="88.5" customHeight="1">
      <c r="B235" s="50"/>
      <c r="C235" s="48"/>
      <c r="D235" s="194"/>
      <c r="E235" s="195"/>
      <c r="F235" s="195"/>
      <c r="G235" s="195"/>
      <c r="H235" s="195"/>
      <c r="I235" s="196"/>
    </row>
    <row r="236" spans="2:9" ht="67.5" customHeight="1">
      <c r="B236" s="42"/>
      <c r="C236" s="48"/>
      <c r="D236" s="84"/>
      <c r="E236" s="49"/>
      <c r="F236" s="49"/>
      <c r="G236" s="49"/>
      <c r="H236" s="49"/>
      <c r="I236" s="60"/>
    </row>
    <row r="237" spans="2:9" ht="65.25" customHeight="1">
      <c r="B237" s="42"/>
      <c r="C237" s="48"/>
      <c r="D237" s="84"/>
      <c r="E237" s="49"/>
      <c r="F237" s="49"/>
      <c r="G237" s="49"/>
      <c r="H237" s="49"/>
      <c r="I237" s="60"/>
    </row>
    <row r="238" spans="2:9" ht="118.5" customHeight="1">
      <c r="B238" s="42"/>
      <c r="C238" s="6"/>
      <c r="D238" s="61"/>
      <c r="E238" s="6"/>
      <c r="F238" s="6"/>
      <c r="G238" s="6"/>
      <c r="H238" s="6"/>
      <c r="I238" s="60"/>
    </row>
    <row r="239" spans="2:9" ht="53.25" customHeight="1">
      <c r="B239" s="35" t="s">
        <v>250</v>
      </c>
      <c r="C239" s="10" t="s">
        <v>63</v>
      </c>
      <c r="D239" s="35" t="s">
        <v>22</v>
      </c>
      <c r="E239" s="12" t="s">
        <v>79</v>
      </c>
      <c r="F239" s="12" t="s">
        <v>294</v>
      </c>
      <c r="G239" s="12" t="s">
        <v>295</v>
      </c>
      <c r="H239" s="12" t="s">
        <v>89</v>
      </c>
      <c r="I239" s="12" t="s">
        <v>296</v>
      </c>
    </row>
    <row r="240" spans="2:9" ht="12.75">
      <c r="B240" s="13">
        <v>614000</v>
      </c>
      <c r="C240" s="14">
        <v>614000</v>
      </c>
      <c r="D240" s="68" t="s">
        <v>216</v>
      </c>
      <c r="E240" s="15">
        <f>SUM(E242+E250+E259+E269+E273+E277+E280)</f>
        <v>1425100</v>
      </c>
      <c r="F240" s="15">
        <f>SUM(F242+F250+F259+F269+F273+F277+F280)</f>
        <v>973639.62</v>
      </c>
      <c r="G240" s="15">
        <f>F240/E240*100</f>
        <v>68.32079292681216</v>
      </c>
      <c r="H240" s="15">
        <f>(H242+H250+H259+H269+H273+H277+H280)</f>
        <v>1374700</v>
      </c>
      <c r="I240" s="16">
        <f aca="true" t="shared" si="5" ref="I240:I307">H240/E240*100</f>
        <v>96.46340607676655</v>
      </c>
    </row>
    <row r="241" spans="2:9" ht="12.75">
      <c r="B241" s="13"/>
      <c r="C241" s="14"/>
      <c r="D241" s="68"/>
      <c r="E241" s="15"/>
      <c r="F241" s="15"/>
      <c r="G241" s="15"/>
      <c r="H241" s="15"/>
      <c r="I241" s="16"/>
    </row>
    <row r="242" spans="2:9" ht="12.75">
      <c r="B242" s="13">
        <v>614120</v>
      </c>
      <c r="C242" s="14">
        <v>614110</v>
      </c>
      <c r="D242" s="68" t="s">
        <v>255</v>
      </c>
      <c r="E242" s="15">
        <f>SUM(E243+E246+E247+E248)</f>
        <v>515000</v>
      </c>
      <c r="F242" s="15">
        <f>SUM(F243+F246+F247+F248)</f>
        <v>389660</v>
      </c>
      <c r="G242" s="15">
        <f>F242/E242*100</f>
        <v>75.6621359223301</v>
      </c>
      <c r="H242" s="15">
        <f>SUM(H243+H246+H247+H248)</f>
        <v>525000</v>
      </c>
      <c r="I242" s="16">
        <f t="shared" si="5"/>
        <v>101.94174757281553</v>
      </c>
    </row>
    <row r="243" spans="2:9" ht="12.75">
      <c r="B243" s="17">
        <v>614121</v>
      </c>
      <c r="C243" s="18">
        <v>614121</v>
      </c>
      <c r="D243" s="69" t="s">
        <v>217</v>
      </c>
      <c r="E243" s="19">
        <f>SUM(E244:E245)</f>
        <v>95000</v>
      </c>
      <c r="F243" s="19">
        <f>SUM(F244:F245)</f>
        <v>75200</v>
      </c>
      <c r="G243" s="101">
        <f aca="true" t="shared" si="6" ref="G243:G287">F243/E243*100</f>
        <v>79.15789473684211</v>
      </c>
      <c r="H243" s="19">
        <f>SUM(H244:H245)</f>
        <v>97000</v>
      </c>
      <c r="I243" s="102">
        <f t="shared" si="5"/>
        <v>102.10526315789474</v>
      </c>
    </row>
    <row r="244" spans="2:9" ht="12.75">
      <c r="B244" s="17">
        <v>61412101</v>
      </c>
      <c r="C244" s="20">
        <v>6141210</v>
      </c>
      <c r="D244" s="71" t="s">
        <v>218</v>
      </c>
      <c r="E244" s="21">
        <v>70000</v>
      </c>
      <c r="F244" s="21">
        <v>53750</v>
      </c>
      <c r="G244" s="101">
        <f t="shared" si="6"/>
        <v>76.78571428571429</v>
      </c>
      <c r="H244" s="21">
        <v>72000</v>
      </c>
      <c r="I244" s="102">
        <f t="shared" si="5"/>
        <v>102.85714285714285</v>
      </c>
    </row>
    <row r="245" spans="2:9" ht="12.75">
      <c r="B245" s="17">
        <v>61412102</v>
      </c>
      <c r="C245" s="20">
        <v>61412101</v>
      </c>
      <c r="D245" s="70" t="s">
        <v>219</v>
      </c>
      <c r="E245" s="21">
        <v>25000</v>
      </c>
      <c r="F245" s="21">
        <v>21450</v>
      </c>
      <c r="G245" s="101">
        <f t="shared" si="6"/>
        <v>85.8</v>
      </c>
      <c r="H245" s="21">
        <v>25000</v>
      </c>
      <c r="I245" s="102">
        <f t="shared" si="5"/>
        <v>100</v>
      </c>
    </row>
    <row r="246" spans="2:9" ht="12.75">
      <c r="B246" s="17">
        <v>614122</v>
      </c>
      <c r="C246" s="18">
        <v>614122</v>
      </c>
      <c r="D246" s="69" t="s">
        <v>37</v>
      </c>
      <c r="E246" s="19">
        <v>120000</v>
      </c>
      <c r="F246" s="19">
        <v>90400</v>
      </c>
      <c r="G246" s="101">
        <f t="shared" si="6"/>
        <v>75.33333333333333</v>
      </c>
      <c r="H246" s="19">
        <v>120000</v>
      </c>
      <c r="I246" s="102">
        <f t="shared" si="5"/>
        <v>100</v>
      </c>
    </row>
    <row r="247" spans="2:9" ht="12.75">
      <c r="B247" s="17">
        <v>614125</v>
      </c>
      <c r="C247" s="18">
        <v>614125</v>
      </c>
      <c r="D247" s="85" t="s">
        <v>220</v>
      </c>
      <c r="E247" s="19">
        <v>160000</v>
      </c>
      <c r="F247" s="19">
        <v>116500</v>
      </c>
      <c r="G247" s="101">
        <f t="shared" si="6"/>
        <v>72.8125</v>
      </c>
      <c r="H247" s="21">
        <v>168000</v>
      </c>
      <c r="I247" s="102">
        <f t="shared" si="5"/>
        <v>105</v>
      </c>
    </row>
    <row r="248" spans="2:9" ht="12.75">
      <c r="B248" s="17">
        <v>614181</v>
      </c>
      <c r="C248" s="18">
        <v>614181</v>
      </c>
      <c r="D248" s="69" t="s">
        <v>221</v>
      </c>
      <c r="E248" s="19">
        <v>140000</v>
      </c>
      <c r="F248" s="19">
        <v>107560</v>
      </c>
      <c r="G248" s="101">
        <f t="shared" si="6"/>
        <v>76.82857142857142</v>
      </c>
      <c r="H248" s="19">
        <v>140000</v>
      </c>
      <c r="I248" s="102">
        <f t="shared" si="5"/>
        <v>100</v>
      </c>
    </row>
    <row r="249" spans="2:9" ht="12.75">
      <c r="B249" s="17"/>
      <c r="C249" s="18"/>
      <c r="D249" s="69"/>
      <c r="E249" s="19"/>
      <c r="F249" s="19"/>
      <c r="G249" s="15"/>
      <c r="H249" s="19"/>
      <c r="I249" s="16"/>
    </row>
    <row r="250" spans="2:9" ht="12.75">
      <c r="B250" s="13">
        <v>614200</v>
      </c>
      <c r="C250" s="14">
        <v>614200</v>
      </c>
      <c r="D250" s="68" t="s">
        <v>73</v>
      </c>
      <c r="E250" s="15">
        <f>SUM(E251:E257)</f>
        <v>273000</v>
      </c>
      <c r="F250" s="15">
        <f>SUM(F251:F257)</f>
        <v>151166.5</v>
      </c>
      <c r="G250" s="15">
        <f t="shared" si="6"/>
        <v>55.372344322344325</v>
      </c>
      <c r="H250" s="15">
        <f>SUM(H251:H257)</f>
        <v>253000</v>
      </c>
      <c r="I250" s="16">
        <f t="shared" si="5"/>
        <v>92.67399267399267</v>
      </c>
    </row>
    <row r="251" spans="2:9" ht="12.75">
      <c r="B251" s="17">
        <v>614219</v>
      </c>
      <c r="C251" s="18">
        <v>614219</v>
      </c>
      <c r="D251" s="69" t="s">
        <v>222</v>
      </c>
      <c r="E251" s="19">
        <v>12000</v>
      </c>
      <c r="F251" s="19">
        <v>5217.5</v>
      </c>
      <c r="G251" s="101">
        <f t="shared" si="6"/>
        <v>43.47916666666667</v>
      </c>
      <c r="H251" s="19">
        <v>12000</v>
      </c>
      <c r="I251" s="102">
        <f t="shared" si="5"/>
        <v>100</v>
      </c>
    </row>
    <row r="252" spans="2:9" ht="12.75">
      <c r="B252" s="17">
        <v>614223</v>
      </c>
      <c r="C252" s="18">
        <v>614223</v>
      </c>
      <c r="D252" s="69" t="s">
        <v>223</v>
      </c>
      <c r="E252" s="19">
        <v>15000</v>
      </c>
      <c r="F252" s="19">
        <v>16000</v>
      </c>
      <c r="G252" s="101">
        <f t="shared" si="6"/>
        <v>106.66666666666667</v>
      </c>
      <c r="H252" s="19">
        <v>25000</v>
      </c>
      <c r="I252" s="102">
        <f t="shared" si="5"/>
        <v>166.66666666666669</v>
      </c>
    </row>
    <row r="253" spans="2:9" ht="24" customHeight="1">
      <c r="B253" s="17">
        <v>61422301</v>
      </c>
      <c r="C253" s="18">
        <v>6142230</v>
      </c>
      <c r="D253" s="73" t="s">
        <v>224</v>
      </c>
      <c r="E253" s="19">
        <v>35000</v>
      </c>
      <c r="F253" s="19">
        <v>18680</v>
      </c>
      <c r="G253" s="101">
        <f t="shared" si="6"/>
        <v>53.37142857142857</v>
      </c>
      <c r="H253" s="19">
        <v>30000</v>
      </c>
      <c r="I253" s="102">
        <f t="shared" si="5"/>
        <v>85.71428571428571</v>
      </c>
    </row>
    <row r="254" spans="2:9" ht="24" customHeight="1">
      <c r="B254" s="17">
        <v>614231</v>
      </c>
      <c r="C254" s="18">
        <v>614231</v>
      </c>
      <c r="D254" s="73" t="s">
        <v>225</v>
      </c>
      <c r="E254" s="19">
        <v>15000</v>
      </c>
      <c r="F254" s="19">
        <v>8130</v>
      </c>
      <c r="G254" s="101">
        <f t="shared" si="6"/>
        <v>54.2</v>
      </c>
      <c r="H254" s="19">
        <v>15000</v>
      </c>
      <c r="I254" s="102">
        <f t="shared" si="5"/>
        <v>100</v>
      </c>
    </row>
    <row r="255" spans="2:9" ht="12.75">
      <c r="B255" s="17">
        <v>614233</v>
      </c>
      <c r="C255" s="18">
        <v>614233</v>
      </c>
      <c r="D255" s="73" t="s">
        <v>228</v>
      </c>
      <c r="E255" s="19">
        <v>1000</v>
      </c>
      <c r="F255" s="19">
        <v>1000</v>
      </c>
      <c r="G255" s="101">
        <f t="shared" si="6"/>
        <v>100</v>
      </c>
      <c r="H255" s="19">
        <v>1000</v>
      </c>
      <c r="I255" s="102">
        <f t="shared" si="5"/>
        <v>100</v>
      </c>
    </row>
    <row r="256" spans="2:9" ht="12.75">
      <c r="B256" s="17">
        <v>614234</v>
      </c>
      <c r="C256" s="18">
        <v>614234</v>
      </c>
      <c r="D256" s="69" t="s">
        <v>226</v>
      </c>
      <c r="E256" s="19">
        <v>35000</v>
      </c>
      <c r="F256" s="19">
        <v>33500</v>
      </c>
      <c r="G256" s="101">
        <f t="shared" si="6"/>
        <v>95.71428571428572</v>
      </c>
      <c r="H256" s="19">
        <v>30000</v>
      </c>
      <c r="I256" s="102">
        <f t="shared" si="5"/>
        <v>85.71428571428571</v>
      </c>
    </row>
    <row r="257" spans="2:9" ht="12.75">
      <c r="B257" s="17">
        <v>614243</v>
      </c>
      <c r="C257" s="18">
        <v>614243</v>
      </c>
      <c r="D257" s="69" t="s">
        <v>227</v>
      </c>
      <c r="E257" s="19">
        <v>160000</v>
      </c>
      <c r="F257" s="19">
        <v>68639</v>
      </c>
      <c r="G257" s="101">
        <f t="shared" si="6"/>
        <v>42.899375</v>
      </c>
      <c r="H257" s="19">
        <v>140000</v>
      </c>
      <c r="I257" s="102">
        <f t="shared" si="5"/>
        <v>87.5</v>
      </c>
    </row>
    <row r="258" spans="2:9" ht="12.75">
      <c r="B258" s="17"/>
      <c r="C258" s="18"/>
      <c r="D258" s="69"/>
      <c r="E258" s="19"/>
      <c r="F258" s="19"/>
      <c r="G258" s="15"/>
      <c r="H258" s="19"/>
      <c r="I258" s="16"/>
    </row>
    <row r="259" spans="2:9" ht="12.75">
      <c r="B259" s="13">
        <v>614300</v>
      </c>
      <c r="C259" s="14">
        <v>614300</v>
      </c>
      <c r="D259" s="68" t="s">
        <v>71</v>
      </c>
      <c r="E259" s="15">
        <f>SUM(E260:E267)</f>
        <v>260600</v>
      </c>
      <c r="F259" s="15">
        <f>SUM(F260:F267)</f>
        <v>170789.97</v>
      </c>
      <c r="G259" s="15">
        <f t="shared" si="6"/>
        <v>65.53721028396009</v>
      </c>
      <c r="H259" s="15">
        <f>SUM(H260:H267)</f>
        <v>260700</v>
      </c>
      <c r="I259" s="16">
        <f t="shared" si="5"/>
        <v>100.03837298541826</v>
      </c>
    </row>
    <row r="260" spans="2:9" ht="12.75">
      <c r="B260" s="17">
        <v>61431101</v>
      </c>
      <c r="C260" s="18">
        <v>614311</v>
      </c>
      <c r="D260" s="85" t="s">
        <v>229</v>
      </c>
      <c r="E260" s="19">
        <v>38000</v>
      </c>
      <c r="F260" s="19">
        <v>17700</v>
      </c>
      <c r="G260" s="101">
        <f t="shared" si="6"/>
        <v>46.578947368421055</v>
      </c>
      <c r="H260" s="19">
        <v>20400</v>
      </c>
      <c r="I260" s="102">
        <f t="shared" si="5"/>
        <v>53.68421052631579</v>
      </c>
    </row>
    <row r="261" spans="2:9" ht="21.75" customHeight="1">
      <c r="B261" s="17">
        <v>61431102</v>
      </c>
      <c r="C261" s="18">
        <v>6143110</v>
      </c>
      <c r="D261" s="91" t="s">
        <v>230</v>
      </c>
      <c r="E261" s="19">
        <v>6000</v>
      </c>
      <c r="F261" s="19">
        <v>4800</v>
      </c>
      <c r="G261" s="101">
        <f t="shared" si="6"/>
        <v>80</v>
      </c>
      <c r="H261" s="19">
        <v>2400</v>
      </c>
      <c r="I261" s="102">
        <f t="shared" si="5"/>
        <v>40</v>
      </c>
    </row>
    <row r="262" spans="2:9" ht="12.75">
      <c r="B262" s="17">
        <v>614319</v>
      </c>
      <c r="C262" s="18">
        <v>614319</v>
      </c>
      <c r="D262" s="69" t="s">
        <v>231</v>
      </c>
      <c r="E262" s="19">
        <v>20000</v>
      </c>
      <c r="F262" s="19">
        <v>4400</v>
      </c>
      <c r="G262" s="101">
        <f t="shared" si="6"/>
        <v>22</v>
      </c>
      <c r="H262" s="19">
        <v>25000</v>
      </c>
      <c r="I262" s="102">
        <f t="shared" si="5"/>
        <v>125</v>
      </c>
    </row>
    <row r="263" spans="2:9" ht="12.75">
      <c r="B263" s="17">
        <v>614323</v>
      </c>
      <c r="C263" s="18">
        <v>614323</v>
      </c>
      <c r="D263" s="69" t="s">
        <v>232</v>
      </c>
      <c r="E263" s="19">
        <v>76000</v>
      </c>
      <c r="F263" s="19">
        <v>56999.97</v>
      </c>
      <c r="G263" s="101">
        <f t="shared" si="6"/>
        <v>74.99996052631579</v>
      </c>
      <c r="H263" s="19">
        <v>76000</v>
      </c>
      <c r="I263" s="102">
        <f t="shared" si="5"/>
        <v>100</v>
      </c>
    </row>
    <row r="264" spans="2:9" ht="12.75">
      <c r="B264" s="17">
        <v>614324</v>
      </c>
      <c r="C264" s="20">
        <v>614324</v>
      </c>
      <c r="D264" s="94" t="s">
        <v>302</v>
      </c>
      <c r="E264" s="101">
        <v>15000</v>
      </c>
      <c r="F264" s="101">
        <v>5900</v>
      </c>
      <c r="G264" s="101">
        <f t="shared" si="6"/>
        <v>39.33333333333333</v>
      </c>
      <c r="H264" s="101">
        <v>15000</v>
      </c>
      <c r="I264" s="102">
        <f t="shared" si="5"/>
        <v>100</v>
      </c>
    </row>
    <row r="265" spans="2:9" ht="22.5">
      <c r="B265" s="22" t="s">
        <v>300</v>
      </c>
      <c r="C265" s="20">
        <v>614329</v>
      </c>
      <c r="D265" s="94" t="s">
        <v>233</v>
      </c>
      <c r="E265" s="101">
        <v>60000</v>
      </c>
      <c r="F265" s="101">
        <v>43240</v>
      </c>
      <c r="G265" s="101">
        <f t="shared" si="6"/>
        <v>72.06666666666666</v>
      </c>
      <c r="H265" s="101">
        <v>60000</v>
      </c>
      <c r="I265" s="102">
        <f t="shared" si="5"/>
        <v>100</v>
      </c>
    </row>
    <row r="266" spans="2:9" ht="24" customHeight="1">
      <c r="B266" s="22" t="s">
        <v>301</v>
      </c>
      <c r="C266" s="20">
        <v>6143290</v>
      </c>
      <c r="D266" s="103" t="s">
        <v>234</v>
      </c>
      <c r="E266" s="101">
        <v>36000</v>
      </c>
      <c r="F266" s="101">
        <v>30550</v>
      </c>
      <c r="G266" s="101">
        <f t="shared" si="6"/>
        <v>84.86111111111111</v>
      </c>
      <c r="H266" s="101">
        <v>36000</v>
      </c>
      <c r="I266" s="102">
        <f t="shared" si="5"/>
        <v>100</v>
      </c>
    </row>
    <row r="267" spans="2:9" ht="24" customHeight="1">
      <c r="B267" s="17">
        <v>61432911</v>
      </c>
      <c r="C267" s="20">
        <v>61432901</v>
      </c>
      <c r="D267" s="103" t="s">
        <v>235</v>
      </c>
      <c r="E267" s="101">
        <v>9600</v>
      </c>
      <c r="F267" s="101">
        <v>7200</v>
      </c>
      <c r="G267" s="101">
        <f t="shared" si="6"/>
        <v>75</v>
      </c>
      <c r="H267" s="101">
        <v>25900</v>
      </c>
      <c r="I267" s="102">
        <f t="shared" si="5"/>
        <v>269.79166666666663</v>
      </c>
    </row>
    <row r="268" spans="2:9" ht="12.75" customHeight="1">
      <c r="B268" s="17"/>
      <c r="C268" s="20"/>
      <c r="D268" s="71"/>
      <c r="E268" s="21"/>
      <c r="F268" s="21"/>
      <c r="G268" s="15"/>
      <c r="H268" s="21"/>
      <c r="I268" s="16"/>
    </row>
    <row r="269" spans="2:9" ht="12.75">
      <c r="B269" s="13">
        <v>614400</v>
      </c>
      <c r="C269" s="14">
        <v>614400</v>
      </c>
      <c r="D269" s="68" t="s">
        <v>80</v>
      </c>
      <c r="E269" s="15">
        <f>SUM(E270:E271)</f>
        <v>91000</v>
      </c>
      <c r="F269" s="15">
        <f>SUM(F270:F271)</f>
        <v>71815.65</v>
      </c>
      <c r="G269" s="15">
        <f t="shared" si="6"/>
        <v>78.9182967032967</v>
      </c>
      <c r="H269" s="15">
        <f>SUM(H270:H271)</f>
        <v>66000</v>
      </c>
      <c r="I269" s="16">
        <f t="shared" si="5"/>
        <v>72.52747252747253</v>
      </c>
    </row>
    <row r="270" spans="2:9" ht="12.75">
      <c r="B270" s="17">
        <v>614424</v>
      </c>
      <c r="C270" s="14"/>
      <c r="D270" s="69" t="s">
        <v>292</v>
      </c>
      <c r="E270" s="19">
        <v>25000</v>
      </c>
      <c r="F270" s="19">
        <v>22315.65</v>
      </c>
      <c r="G270" s="101">
        <f t="shared" si="6"/>
        <v>89.2626</v>
      </c>
      <c r="H270" s="19">
        <v>0</v>
      </c>
      <c r="I270" s="102">
        <f t="shared" si="5"/>
        <v>0</v>
      </c>
    </row>
    <row r="271" spans="2:9" ht="12.75">
      <c r="B271" s="17">
        <v>614429</v>
      </c>
      <c r="C271" s="18">
        <v>614411</v>
      </c>
      <c r="D271" s="69" t="s">
        <v>236</v>
      </c>
      <c r="E271" s="19">
        <v>66000</v>
      </c>
      <c r="F271" s="19">
        <v>49500</v>
      </c>
      <c r="G271" s="101">
        <f t="shared" si="6"/>
        <v>75</v>
      </c>
      <c r="H271" s="19">
        <v>66000</v>
      </c>
      <c r="I271" s="102">
        <f t="shared" si="5"/>
        <v>100</v>
      </c>
    </row>
    <row r="272" spans="2:9" ht="12.75">
      <c r="B272" s="17"/>
      <c r="C272" s="18"/>
      <c r="D272" s="69"/>
      <c r="E272" s="19"/>
      <c r="F272" s="19"/>
      <c r="G272" s="15"/>
      <c r="H272" s="19"/>
      <c r="I272" s="16"/>
    </row>
    <row r="273" spans="2:9" ht="12.75" customHeight="1">
      <c r="B273" s="13">
        <v>614500</v>
      </c>
      <c r="C273" s="14">
        <v>614500</v>
      </c>
      <c r="D273" s="64" t="s">
        <v>237</v>
      </c>
      <c r="E273" s="15">
        <f>SUM(E274:E275)</f>
        <v>20000</v>
      </c>
      <c r="F273" s="15">
        <f>SUM(F274+F275)</f>
        <v>17379</v>
      </c>
      <c r="G273" s="15">
        <f t="shared" si="6"/>
        <v>86.895</v>
      </c>
      <c r="H273" s="15">
        <f>SUM(H274:H275)</f>
        <v>60000</v>
      </c>
      <c r="I273" s="16">
        <f t="shared" si="5"/>
        <v>300</v>
      </c>
    </row>
    <row r="274" spans="2:9" ht="24" customHeight="1">
      <c r="B274" s="17">
        <v>614525</v>
      </c>
      <c r="C274" s="18">
        <v>614520</v>
      </c>
      <c r="D274" s="93" t="s">
        <v>238</v>
      </c>
      <c r="E274" s="19">
        <v>0</v>
      </c>
      <c r="F274" s="19">
        <v>0</v>
      </c>
      <c r="G274" s="101">
        <v>0</v>
      </c>
      <c r="H274" s="19">
        <v>30000</v>
      </c>
      <c r="I274" s="16">
        <v>0</v>
      </c>
    </row>
    <row r="275" spans="2:9" ht="22.5">
      <c r="B275" s="17">
        <v>614530</v>
      </c>
      <c r="C275" s="18">
        <v>614525</v>
      </c>
      <c r="D275" s="73" t="s">
        <v>293</v>
      </c>
      <c r="E275" s="19">
        <v>20000</v>
      </c>
      <c r="F275" s="19">
        <v>17379</v>
      </c>
      <c r="G275" s="101">
        <f>F275/E275*100</f>
        <v>86.895</v>
      </c>
      <c r="H275" s="19">
        <v>30000</v>
      </c>
      <c r="I275" s="16">
        <f t="shared" si="5"/>
        <v>150</v>
      </c>
    </row>
    <row r="276" spans="2:9" ht="12.75">
      <c r="B276" s="17"/>
      <c r="C276" s="18"/>
      <c r="D276" s="73"/>
      <c r="E276" s="19"/>
      <c r="F276" s="19"/>
      <c r="G276" s="15"/>
      <c r="H276" s="19"/>
      <c r="I276" s="16"/>
    </row>
    <row r="277" spans="2:9" ht="12.75">
      <c r="B277" s="13">
        <v>614700</v>
      </c>
      <c r="C277" s="14">
        <v>614700</v>
      </c>
      <c r="D277" s="68" t="s">
        <v>239</v>
      </c>
      <c r="E277" s="15">
        <f>SUM(E278)</f>
        <v>20500</v>
      </c>
      <c r="F277" s="15">
        <f>SUM(F278)</f>
        <v>20124</v>
      </c>
      <c r="G277" s="15">
        <f t="shared" si="6"/>
        <v>98.16585365853658</v>
      </c>
      <c r="H277" s="15">
        <f>SUM(H278)</f>
        <v>0</v>
      </c>
      <c r="I277" s="16">
        <f t="shared" si="5"/>
        <v>0</v>
      </c>
    </row>
    <row r="278" spans="2:9" ht="12.75">
      <c r="B278" s="17">
        <v>614721</v>
      </c>
      <c r="C278" s="18">
        <v>614720</v>
      </c>
      <c r="D278" s="69" t="s">
        <v>72</v>
      </c>
      <c r="E278" s="19">
        <v>20500</v>
      </c>
      <c r="F278" s="19">
        <v>20124</v>
      </c>
      <c r="G278" s="101">
        <f t="shared" si="6"/>
        <v>98.16585365853658</v>
      </c>
      <c r="H278" s="19">
        <v>0</v>
      </c>
      <c r="I278" s="102">
        <f t="shared" si="5"/>
        <v>0</v>
      </c>
    </row>
    <row r="279" spans="2:9" ht="12.75">
      <c r="B279" s="17"/>
      <c r="C279" s="18"/>
      <c r="D279" s="69"/>
      <c r="E279" s="19"/>
      <c r="F279" s="19"/>
      <c r="G279" s="15"/>
      <c r="H279" s="19"/>
      <c r="I279" s="16"/>
    </row>
    <row r="280" spans="2:9" ht="12.75">
      <c r="B280" s="13">
        <v>614800</v>
      </c>
      <c r="C280" s="14">
        <v>614800</v>
      </c>
      <c r="D280" s="64" t="s">
        <v>240</v>
      </c>
      <c r="E280" s="15">
        <f>SUM(E281:E289)</f>
        <v>245000</v>
      </c>
      <c r="F280" s="15">
        <f>SUM(F281:F289)</f>
        <v>152704.5</v>
      </c>
      <c r="G280" s="15">
        <f t="shared" si="6"/>
        <v>62.32836734693878</v>
      </c>
      <c r="H280" s="15">
        <f>SUM(H281:H289)</f>
        <v>210000</v>
      </c>
      <c r="I280" s="16">
        <f t="shared" si="5"/>
        <v>85.71428571428571</v>
      </c>
    </row>
    <row r="281" spans="2:9" ht="12.75" customHeight="1">
      <c r="B281" s="17">
        <v>614811</v>
      </c>
      <c r="C281" s="18">
        <v>614811</v>
      </c>
      <c r="D281" s="73" t="s">
        <v>241</v>
      </c>
      <c r="E281" s="19">
        <v>44000</v>
      </c>
      <c r="F281" s="19">
        <v>31679.63</v>
      </c>
      <c r="G281" s="101">
        <f t="shared" si="6"/>
        <v>71.99915909090909</v>
      </c>
      <c r="H281" s="19">
        <v>25000</v>
      </c>
      <c r="I281" s="102">
        <f t="shared" si="5"/>
        <v>56.81818181818182</v>
      </c>
    </row>
    <row r="282" spans="2:9" ht="12.75" customHeight="1">
      <c r="B282" s="17">
        <v>614817</v>
      </c>
      <c r="C282" s="18">
        <v>614817</v>
      </c>
      <c r="D282" s="73" t="s">
        <v>242</v>
      </c>
      <c r="E282" s="19">
        <v>11000</v>
      </c>
      <c r="F282" s="19">
        <v>10188</v>
      </c>
      <c r="G282" s="101">
        <f t="shared" si="6"/>
        <v>92.61818181818182</v>
      </c>
      <c r="H282" s="19">
        <v>15000</v>
      </c>
      <c r="I282" s="102">
        <f t="shared" si="5"/>
        <v>136.36363636363635</v>
      </c>
    </row>
    <row r="283" spans="2:9" ht="21" customHeight="1">
      <c r="B283" s="22" t="s">
        <v>303</v>
      </c>
      <c r="C283" s="18">
        <v>614819</v>
      </c>
      <c r="D283" s="73" t="s">
        <v>289</v>
      </c>
      <c r="E283" s="19">
        <v>115000</v>
      </c>
      <c r="F283" s="19">
        <v>93650.12</v>
      </c>
      <c r="G283" s="101">
        <f t="shared" si="6"/>
        <v>81.43488695652174</v>
      </c>
      <c r="H283" s="19">
        <v>120000</v>
      </c>
      <c r="I283" s="102">
        <f t="shared" si="5"/>
        <v>104.34782608695652</v>
      </c>
    </row>
    <row r="284" spans="2:9" s="4" customFormat="1" ht="25.5" customHeight="1">
      <c r="B284" s="25">
        <v>61481914</v>
      </c>
      <c r="C284" s="26">
        <v>6148190</v>
      </c>
      <c r="D284" s="119" t="s">
        <v>290</v>
      </c>
      <c r="E284" s="27">
        <v>10000</v>
      </c>
      <c r="F284" s="27">
        <v>6150</v>
      </c>
      <c r="G284" s="114">
        <f t="shared" si="6"/>
        <v>61.5</v>
      </c>
      <c r="H284" s="27">
        <v>0</v>
      </c>
      <c r="I284" s="123">
        <f t="shared" si="5"/>
        <v>0</v>
      </c>
    </row>
    <row r="285" spans="2:9" ht="25.5" customHeight="1">
      <c r="B285" s="17">
        <v>61481915</v>
      </c>
      <c r="C285" s="18">
        <v>61481901</v>
      </c>
      <c r="D285" s="73" t="s">
        <v>244</v>
      </c>
      <c r="E285" s="19">
        <v>15000</v>
      </c>
      <c r="F285" s="19">
        <v>0</v>
      </c>
      <c r="G285" s="101">
        <f t="shared" si="6"/>
        <v>0</v>
      </c>
      <c r="H285" s="19">
        <v>0</v>
      </c>
      <c r="I285" s="102">
        <f t="shared" si="5"/>
        <v>0</v>
      </c>
    </row>
    <row r="286" spans="2:9" ht="25.5" customHeight="1">
      <c r="B286" s="17">
        <v>61481916</v>
      </c>
      <c r="C286" s="18">
        <v>61481902</v>
      </c>
      <c r="D286" s="73" t="s">
        <v>245</v>
      </c>
      <c r="E286" s="19">
        <v>20000</v>
      </c>
      <c r="F286" s="19">
        <v>0</v>
      </c>
      <c r="G286" s="101">
        <f t="shared" si="6"/>
        <v>0</v>
      </c>
      <c r="H286" s="19">
        <v>10000</v>
      </c>
      <c r="I286" s="102">
        <f t="shared" si="5"/>
        <v>50</v>
      </c>
    </row>
    <row r="287" spans="2:9" ht="25.5" customHeight="1">
      <c r="B287" s="17">
        <v>61481917</v>
      </c>
      <c r="C287" s="18">
        <v>61481903</v>
      </c>
      <c r="D287" s="73" t="s">
        <v>243</v>
      </c>
      <c r="E287" s="19">
        <v>20000</v>
      </c>
      <c r="F287" s="19">
        <v>11036.75</v>
      </c>
      <c r="G287" s="101">
        <f t="shared" si="6"/>
        <v>55.183749999999996</v>
      </c>
      <c r="H287" s="19">
        <v>30000</v>
      </c>
      <c r="I287" s="102">
        <f t="shared" si="5"/>
        <v>150</v>
      </c>
    </row>
    <row r="288" spans="2:9" ht="25.5" customHeight="1">
      <c r="B288" s="17">
        <v>61481918</v>
      </c>
      <c r="C288" s="18">
        <v>61481904</v>
      </c>
      <c r="D288" s="73" t="s">
        <v>297</v>
      </c>
      <c r="E288" s="19">
        <v>10000</v>
      </c>
      <c r="F288" s="19">
        <v>0</v>
      </c>
      <c r="G288" s="101">
        <f>F288/E288*100</f>
        <v>0</v>
      </c>
      <c r="H288" s="19">
        <v>0</v>
      </c>
      <c r="I288" s="102">
        <f>H288/E288*100</f>
        <v>0</v>
      </c>
    </row>
    <row r="289" spans="2:9" ht="25.5" customHeight="1">
      <c r="B289" s="17">
        <v>61481919</v>
      </c>
      <c r="C289" s="18">
        <v>61481904</v>
      </c>
      <c r="D289" s="73" t="s">
        <v>375</v>
      </c>
      <c r="E289" s="19">
        <v>0</v>
      </c>
      <c r="F289" s="19">
        <v>0</v>
      </c>
      <c r="G289" s="101">
        <v>0</v>
      </c>
      <c r="H289" s="19">
        <v>10000</v>
      </c>
      <c r="I289" s="102">
        <v>0</v>
      </c>
    </row>
    <row r="290" spans="2:9" ht="7.5" customHeight="1">
      <c r="B290" s="42"/>
      <c r="C290" s="50"/>
      <c r="D290" s="86"/>
      <c r="E290" s="51"/>
      <c r="F290" s="51"/>
      <c r="G290" s="51"/>
      <c r="H290" s="51"/>
      <c r="I290" s="60"/>
    </row>
    <row r="291" spans="2:9" ht="11.25" customHeight="1">
      <c r="B291" s="42"/>
      <c r="C291" s="50"/>
      <c r="D291" s="86"/>
      <c r="E291" s="51"/>
      <c r="F291" s="51"/>
      <c r="G291" s="51"/>
      <c r="H291" s="51"/>
      <c r="I291" s="60"/>
    </row>
    <row r="292" spans="2:9" ht="12.75" customHeight="1" hidden="1">
      <c r="B292" s="42"/>
      <c r="C292" s="50"/>
      <c r="D292" s="86"/>
      <c r="E292" s="51"/>
      <c r="F292" s="51"/>
      <c r="G292" s="51"/>
      <c r="H292" s="51"/>
      <c r="I292" s="60"/>
    </row>
    <row r="293" spans="2:9" ht="5.25" customHeight="1">
      <c r="B293" s="42"/>
      <c r="C293" s="50"/>
      <c r="D293" s="86"/>
      <c r="E293" s="51"/>
      <c r="F293" s="51"/>
      <c r="G293" s="51"/>
      <c r="H293" s="51"/>
      <c r="I293" s="60"/>
    </row>
    <row r="294" spans="2:9" ht="12.75" customHeight="1" hidden="1">
      <c r="B294" s="42"/>
      <c r="C294" s="50"/>
      <c r="D294" s="86"/>
      <c r="E294" s="51"/>
      <c r="F294" s="51"/>
      <c r="G294" s="51"/>
      <c r="H294" s="51"/>
      <c r="I294" s="60"/>
    </row>
    <row r="295" spans="2:9" ht="5.25" customHeight="1">
      <c r="B295" s="42"/>
      <c r="C295" s="50"/>
      <c r="D295" s="86"/>
      <c r="E295" s="51"/>
      <c r="F295" s="51"/>
      <c r="G295" s="51"/>
      <c r="H295" s="51"/>
      <c r="I295" s="60"/>
    </row>
    <row r="296" spans="2:9" ht="3.75" customHeight="1">
      <c r="B296" s="42"/>
      <c r="C296" s="50"/>
      <c r="D296" s="86"/>
      <c r="E296" s="51"/>
      <c r="F296" s="51"/>
      <c r="G296" s="51"/>
      <c r="H296" s="51"/>
      <c r="I296" s="60"/>
    </row>
    <row r="297" spans="2:9" ht="2.25" customHeight="1">
      <c r="B297" s="42"/>
      <c r="C297" s="50"/>
      <c r="D297" s="86"/>
      <c r="E297" s="51"/>
      <c r="F297" s="51"/>
      <c r="G297" s="51"/>
      <c r="H297" s="51"/>
      <c r="I297" s="60"/>
    </row>
    <row r="298" spans="2:9" ht="4.5" customHeight="1">
      <c r="B298" s="42"/>
      <c r="C298" s="50"/>
      <c r="D298" s="86"/>
      <c r="E298" s="51"/>
      <c r="F298" s="51"/>
      <c r="G298" s="51"/>
      <c r="H298" s="51"/>
      <c r="I298" s="60"/>
    </row>
    <row r="299" spans="2:9" ht="5.25" customHeight="1">
      <c r="B299" s="42"/>
      <c r="C299" s="50"/>
      <c r="D299" s="86"/>
      <c r="E299" s="51"/>
      <c r="F299" s="51"/>
      <c r="G299" s="51"/>
      <c r="H299" s="51"/>
      <c r="I299" s="60"/>
    </row>
    <row r="300" spans="2:9" ht="6.75" customHeight="1">
      <c r="B300" s="42"/>
      <c r="C300" s="50"/>
      <c r="D300" s="86"/>
      <c r="E300" s="51"/>
      <c r="F300" s="51"/>
      <c r="G300" s="51"/>
      <c r="H300" s="51"/>
      <c r="I300" s="60"/>
    </row>
    <row r="301" spans="2:9" ht="56.25">
      <c r="B301" s="35" t="s">
        <v>250</v>
      </c>
      <c r="C301" s="10" t="s">
        <v>64</v>
      </c>
      <c r="D301" s="35" t="s">
        <v>22</v>
      </c>
      <c r="E301" s="12" t="s">
        <v>79</v>
      </c>
      <c r="F301" s="12" t="s">
        <v>294</v>
      </c>
      <c r="G301" s="12" t="s">
        <v>295</v>
      </c>
      <c r="H301" s="12" t="s">
        <v>89</v>
      </c>
      <c r="I301" s="12" t="s">
        <v>296</v>
      </c>
    </row>
    <row r="302" spans="2:11" ht="38.25" customHeight="1">
      <c r="B302" s="36" t="s">
        <v>256</v>
      </c>
      <c r="C302" s="52" t="s">
        <v>246</v>
      </c>
      <c r="D302" s="122" t="s">
        <v>247</v>
      </c>
      <c r="E302" s="54">
        <f>(E304+E322+E326)</f>
        <v>2697500</v>
      </c>
      <c r="F302" s="54">
        <f>SUM(F304+F322+F326)</f>
        <v>858727.15</v>
      </c>
      <c r="G302" s="54">
        <f>F302/E302*100</f>
        <v>31.83418535681186</v>
      </c>
      <c r="H302" s="54">
        <f>SUM(H304+H322+H326)</f>
        <v>1777000</v>
      </c>
      <c r="I302" s="16">
        <f t="shared" si="5"/>
        <v>65.8758109360519</v>
      </c>
      <c r="J302" s="2"/>
      <c r="K302" s="2"/>
    </row>
    <row r="303" spans="2:11" ht="12.75" customHeight="1">
      <c r="B303" s="36"/>
      <c r="C303" s="52"/>
      <c r="D303" s="44"/>
      <c r="E303" s="53"/>
      <c r="F303" s="53"/>
      <c r="G303" s="53"/>
      <c r="H303" s="53"/>
      <c r="I303" s="16"/>
      <c r="J303" s="2"/>
      <c r="K303" s="2"/>
    </row>
    <row r="304" spans="2:11" s="2" customFormat="1" ht="12" customHeight="1">
      <c r="B304" s="13">
        <v>615000</v>
      </c>
      <c r="C304" s="14">
        <v>615000</v>
      </c>
      <c r="D304" s="81" t="s">
        <v>248</v>
      </c>
      <c r="E304" s="54">
        <f>SUM(E306+E309+E315)</f>
        <v>1235500</v>
      </c>
      <c r="F304" s="54">
        <f>SUM(F306+F309+F315)</f>
        <v>526708.39</v>
      </c>
      <c r="G304" s="53">
        <f aca="true" t="shared" si="7" ref="G304:G358">F304/E304*100</f>
        <v>42.63119303925536</v>
      </c>
      <c r="H304" s="54">
        <f>(H306+H309+H315+H319)</f>
        <v>645000</v>
      </c>
      <c r="I304" s="16">
        <f t="shared" si="5"/>
        <v>52.20558478348847</v>
      </c>
      <c r="J304"/>
      <c r="K304"/>
    </row>
    <row r="305" spans="2:11" s="2" customFormat="1" ht="12" customHeight="1">
      <c r="B305" s="13"/>
      <c r="C305" s="14"/>
      <c r="D305" s="81"/>
      <c r="E305" s="54"/>
      <c r="F305" s="54"/>
      <c r="G305" s="53"/>
      <c r="H305" s="54"/>
      <c r="I305" s="16"/>
      <c r="J305"/>
      <c r="K305"/>
    </row>
    <row r="306" spans="2:9" ht="12" customHeight="1">
      <c r="B306" s="17">
        <v>615100</v>
      </c>
      <c r="C306" s="18">
        <v>615100</v>
      </c>
      <c r="D306" s="80" t="s">
        <v>249</v>
      </c>
      <c r="E306" s="55">
        <f>SUM(E307:E307)</f>
        <v>10000</v>
      </c>
      <c r="F306" s="55">
        <f>SUM(F307)</f>
        <v>8000</v>
      </c>
      <c r="G306" s="124">
        <f t="shared" si="7"/>
        <v>80</v>
      </c>
      <c r="H306" s="55">
        <f>SUM(H307:H307)</f>
        <v>10000</v>
      </c>
      <c r="I306" s="102">
        <f t="shared" si="5"/>
        <v>100</v>
      </c>
    </row>
    <row r="307" spans="2:9" ht="12" customHeight="1">
      <c r="B307" s="17">
        <v>615121</v>
      </c>
      <c r="C307" s="18">
        <v>615100</v>
      </c>
      <c r="D307" s="80" t="s">
        <v>257</v>
      </c>
      <c r="E307" s="55">
        <v>10000</v>
      </c>
      <c r="F307" s="55">
        <v>8000</v>
      </c>
      <c r="G307" s="124">
        <f t="shared" si="7"/>
        <v>80</v>
      </c>
      <c r="H307" s="55">
        <v>10000</v>
      </c>
      <c r="I307" s="102">
        <f t="shared" si="5"/>
        <v>100</v>
      </c>
    </row>
    <row r="308" spans="2:9" ht="12" customHeight="1">
      <c r="B308" s="17"/>
      <c r="C308" s="18"/>
      <c r="D308" s="80"/>
      <c r="E308" s="55"/>
      <c r="F308" s="55"/>
      <c r="G308" s="124"/>
      <c r="H308" s="55"/>
      <c r="I308" s="102"/>
    </row>
    <row r="309" spans="2:9" ht="12" customHeight="1">
      <c r="B309" s="17">
        <v>615200</v>
      </c>
      <c r="C309" s="14">
        <v>615200</v>
      </c>
      <c r="D309" s="87" t="s">
        <v>258</v>
      </c>
      <c r="E309" s="55">
        <f>SUM(E310:E313)</f>
        <v>1190000</v>
      </c>
      <c r="F309" s="55">
        <f>SUM(F310:F313)</f>
        <v>504432.06</v>
      </c>
      <c r="G309" s="124">
        <f t="shared" si="7"/>
        <v>42.3892487394958</v>
      </c>
      <c r="H309" s="116">
        <f>SUM(H310:H313)</f>
        <v>615000</v>
      </c>
      <c r="I309" s="102">
        <f aca="true" t="shared" si="8" ref="I309:I358">H309/E309*100</f>
        <v>51.68067226890757</v>
      </c>
    </row>
    <row r="310" spans="2:9" ht="12" customHeight="1">
      <c r="B310" s="17">
        <v>615211</v>
      </c>
      <c r="C310" s="18">
        <v>615200</v>
      </c>
      <c r="D310" s="80" t="s">
        <v>38</v>
      </c>
      <c r="E310" s="55">
        <v>10000</v>
      </c>
      <c r="F310" s="55">
        <v>8991</v>
      </c>
      <c r="G310" s="124">
        <f t="shared" si="7"/>
        <v>89.91</v>
      </c>
      <c r="H310" s="55">
        <v>15000</v>
      </c>
      <c r="I310" s="102">
        <f t="shared" si="8"/>
        <v>150</v>
      </c>
    </row>
    <row r="311" spans="2:9" ht="12" customHeight="1">
      <c r="B311" s="17">
        <v>61521110</v>
      </c>
      <c r="C311" s="18">
        <v>615200</v>
      </c>
      <c r="D311" s="80" t="s">
        <v>259</v>
      </c>
      <c r="E311" s="55">
        <v>40000</v>
      </c>
      <c r="F311" s="55">
        <v>38047.3</v>
      </c>
      <c r="G311" s="124">
        <f t="shared" si="7"/>
        <v>95.11825</v>
      </c>
      <c r="H311" s="55">
        <v>50000</v>
      </c>
      <c r="I311" s="102">
        <f t="shared" si="8"/>
        <v>125</v>
      </c>
    </row>
    <row r="312" spans="2:9" ht="12" customHeight="1">
      <c r="B312" s="17">
        <v>61521111</v>
      </c>
      <c r="C312" s="18">
        <v>615200</v>
      </c>
      <c r="D312" s="80" t="s">
        <v>260</v>
      </c>
      <c r="E312" s="55">
        <v>40000</v>
      </c>
      <c r="F312" s="55">
        <v>0</v>
      </c>
      <c r="G312" s="124">
        <f t="shared" si="7"/>
        <v>0</v>
      </c>
      <c r="H312" s="55">
        <v>0</v>
      </c>
      <c r="I312" s="102">
        <f t="shared" si="8"/>
        <v>0</v>
      </c>
    </row>
    <row r="313" spans="2:9" ht="22.5" customHeight="1">
      <c r="B313" s="17">
        <v>61521112</v>
      </c>
      <c r="C313" s="18">
        <v>615200</v>
      </c>
      <c r="D313" s="87" t="s">
        <v>261</v>
      </c>
      <c r="E313" s="55">
        <v>1100000</v>
      </c>
      <c r="F313" s="55">
        <v>457393.76</v>
      </c>
      <c r="G313" s="116">
        <f t="shared" si="7"/>
        <v>41.58125090909091</v>
      </c>
      <c r="H313" s="55">
        <v>550000</v>
      </c>
      <c r="I313" s="102">
        <f t="shared" si="8"/>
        <v>50</v>
      </c>
    </row>
    <row r="314" spans="2:9" ht="13.5" customHeight="1">
      <c r="B314" s="17"/>
      <c r="C314" s="18"/>
      <c r="D314" s="87"/>
      <c r="E314" s="55"/>
      <c r="F314" s="55"/>
      <c r="G314" s="124"/>
      <c r="H314" s="55"/>
      <c r="I314" s="102"/>
    </row>
    <row r="315" spans="2:13" ht="12" customHeight="1">
      <c r="B315" s="17">
        <v>615300</v>
      </c>
      <c r="C315" s="14">
        <v>615300</v>
      </c>
      <c r="D315" s="80" t="s">
        <v>262</v>
      </c>
      <c r="E315" s="55">
        <f>SUM(E316:E317)</f>
        <v>35500</v>
      </c>
      <c r="F315" s="55">
        <f>SUM(F316:F317)</f>
        <v>14276.33</v>
      </c>
      <c r="G315" s="124">
        <f t="shared" si="7"/>
        <v>40.21501408450705</v>
      </c>
      <c r="H315" s="116">
        <f>SUM(H316:H317)</f>
        <v>20000</v>
      </c>
      <c r="I315" s="102">
        <f t="shared" si="8"/>
        <v>56.33802816901409</v>
      </c>
      <c r="M315" t="s">
        <v>66</v>
      </c>
    </row>
    <row r="316" spans="2:9" ht="24" customHeight="1">
      <c r="B316" s="17">
        <v>615311</v>
      </c>
      <c r="C316" s="18">
        <v>615300</v>
      </c>
      <c r="D316" s="87" t="s">
        <v>263</v>
      </c>
      <c r="E316" s="56">
        <v>15500</v>
      </c>
      <c r="F316" s="56">
        <v>14276.33</v>
      </c>
      <c r="G316" s="116">
        <f t="shared" si="7"/>
        <v>92.10535483870967</v>
      </c>
      <c r="H316" s="56">
        <v>10000</v>
      </c>
      <c r="I316" s="102">
        <f t="shared" si="8"/>
        <v>64.51612903225806</v>
      </c>
    </row>
    <row r="317" spans="2:9" ht="24.75" customHeight="1">
      <c r="B317" s="17">
        <v>61531110</v>
      </c>
      <c r="C317" s="18">
        <v>615300</v>
      </c>
      <c r="D317" s="87" t="s">
        <v>373</v>
      </c>
      <c r="E317" s="56">
        <v>20000</v>
      </c>
      <c r="F317" s="56">
        <v>0</v>
      </c>
      <c r="G317" s="116">
        <f t="shared" si="7"/>
        <v>0</v>
      </c>
      <c r="H317" s="56">
        <v>10000</v>
      </c>
      <c r="I317" s="102">
        <f t="shared" si="8"/>
        <v>50</v>
      </c>
    </row>
    <row r="318" spans="2:9" ht="15" customHeight="1">
      <c r="B318" s="17"/>
      <c r="C318" s="18"/>
      <c r="D318" s="87"/>
      <c r="E318" s="56"/>
      <c r="F318" s="56"/>
      <c r="G318" s="53"/>
      <c r="H318" s="56"/>
      <c r="I318" s="16"/>
    </row>
    <row r="319" spans="2:9" ht="24.75" customHeight="1">
      <c r="B319" s="17">
        <v>615500</v>
      </c>
      <c r="C319" s="18"/>
      <c r="D319" s="87" t="s">
        <v>305</v>
      </c>
      <c r="E319" s="56">
        <f>SUM(E320)</f>
        <v>0</v>
      </c>
      <c r="F319" s="56">
        <f>SUM(F320)</f>
        <v>0</v>
      </c>
      <c r="G319" s="53"/>
      <c r="H319" s="56">
        <f>SUM(H320)</f>
        <v>0</v>
      </c>
      <c r="I319" s="16">
        <v>0</v>
      </c>
    </row>
    <row r="320" spans="2:9" ht="24.75" customHeight="1">
      <c r="B320" s="17">
        <v>615511</v>
      </c>
      <c r="C320" s="18"/>
      <c r="D320" s="87" t="s">
        <v>304</v>
      </c>
      <c r="E320" s="56">
        <v>0</v>
      </c>
      <c r="F320" s="56">
        <v>0</v>
      </c>
      <c r="G320" s="54">
        <v>0</v>
      </c>
      <c r="H320" s="56">
        <v>0</v>
      </c>
      <c r="I320" s="16">
        <v>0</v>
      </c>
    </row>
    <row r="321" spans="2:9" ht="10.5" customHeight="1">
      <c r="B321" s="17"/>
      <c r="C321" s="18"/>
      <c r="D321" s="87"/>
      <c r="E321" s="56"/>
      <c r="F321" s="56"/>
      <c r="G321" s="53"/>
      <c r="H321" s="56"/>
      <c r="I321" s="16"/>
    </row>
    <row r="322" spans="2:9" ht="12" customHeight="1">
      <c r="B322" s="13">
        <v>616000</v>
      </c>
      <c r="C322" s="14">
        <v>616000</v>
      </c>
      <c r="D322" s="44" t="s">
        <v>264</v>
      </c>
      <c r="E322" s="57">
        <f>SUM(E323)</f>
        <v>5000</v>
      </c>
      <c r="F322" s="57">
        <f>SUM(F323)</f>
        <v>1809.2</v>
      </c>
      <c r="G322" s="53">
        <f t="shared" si="7"/>
        <v>36.184</v>
      </c>
      <c r="H322" s="57">
        <f>SUM(H323)</f>
        <v>5000</v>
      </c>
      <c r="I322" s="16">
        <f t="shared" si="8"/>
        <v>100</v>
      </c>
    </row>
    <row r="323" spans="2:9" ht="12" customHeight="1">
      <c r="B323" s="17">
        <v>616200</v>
      </c>
      <c r="C323" s="14"/>
      <c r="D323" s="87" t="s">
        <v>265</v>
      </c>
      <c r="E323" s="92">
        <f>SUM(E324)</f>
        <v>5000</v>
      </c>
      <c r="F323" s="92">
        <f>SUM(F324)</f>
        <v>1809.2</v>
      </c>
      <c r="G323" s="124">
        <f t="shared" si="7"/>
        <v>36.184</v>
      </c>
      <c r="H323" s="92">
        <f>SUM(H324)</f>
        <v>5000</v>
      </c>
      <c r="I323" s="102">
        <f t="shared" si="8"/>
        <v>100</v>
      </c>
    </row>
    <row r="324" spans="2:9" ht="26.25" customHeight="1">
      <c r="B324" s="17">
        <v>616212</v>
      </c>
      <c r="C324" s="18">
        <v>616200</v>
      </c>
      <c r="D324" s="87" t="s">
        <v>266</v>
      </c>
      <c r="E324" s="56">
        <v>5000</v>
      </c>
      <c r="F324" s="56">
        <v>1809.2</v>
      </c>
      <c r="G324" s="116">
        <f t="shared" si="7"/>
        <v>36.184</v>
      </c>
      <c r="H324" s="56">
        <v>5000</v>
      </c>
      <c r="I324" s="102">
        <f t="shared" si="8"/>
        <v>100</v>
      </c>
    </row>
    <row r="325" spans="2:9" ht="9.75" customHeight="1">
      <c r="B325" s="17"/>
      <c r="C325" s="18"/>
      <c r="D325" s="87"/>
      <c r="E325" s="56"/>
      <c r="F325" s="56"/>
      <c r="G325" s="53"/>
      <c r="H325" s="56"/>
      <c r="I325" s="16"/>
    </row>
    <row r="326" spans="2:11" ht="12" customHeight="1">
      <c r="B326" s="13">
        <v>821000</v>
      </c>
      <c r="C326" s="14">
        <v>820000</v>
      </c>
      <c r="D326" s="68" t="s">
        <v>267</v>
      </c>
      <c r="E326" s="15">
        <f>SUM(E328+E332+E343+E347+E353)</f>
        <v>1457000</v>
      </c>
      <c r="F326" s="15">
        <f>SUM(F328+F332+F343+F347+F353)</f>
        <v>330209.56000000006</v>
      </c>
      <c r="G326" s="53">
        <f t="shared" si="7"/>
        <v>22.663662319835282</v>
      </c>
      <c r="H326" s="15">
        <f>SUM(H328+H332+H343+H347+H353)</f>
        <v>1127000</v>
      </c>
      <c r="I326" s="16">
        <f t="shared" si="8"/>
        <v>77.35072065888812</v>
      </c>
      <c r="K326" t="s">
        <v>67</v>
      </c>
    </row>
    <row r="327" spans="2:9" ht="12" customHeight="1">
      <c r="B327" s="13"/>
      <c r="C327" s="14"/>
      <c r="D327" s="68"/>
      <c r="E327" s="15"/>
      <c r="F327" s="15"/>
      <c r="G327" s="53"/>
      <c r="H327" s="15"/>
      <c r="I327" s="16"/>
    </row>
    <row r="328" spans="2:9" ht="12" customHeight="1">
      <c r="B328" s="17">
        <v>821100</v>
      </c>
      <c r="C328" s="14">
        <v>821000</v>
      </c>
      <c r="D328" s="69" t="s">
        <v>268</v>
      </c>
      <c r="E328" s="55">
        <f>SUM(E329:E330)</f>
        <v>100000</v>
      </c>
      <c r="F328" s="55">
        <f>SUM(F329:F330)</f>
        <v>89108.33</v>
      </c>
      <c r="G328" s="124">
        <f t="shared" si="7"/>
        <v>89.10833</v>
      </c>
      <c r="H328" s="55">
        <f>SUM(H329:H330)</f>
        <v>5000</v>
      </c>
      <c r="I328" s="102">
        <f t="shared" si="8"/>
        <v>5</v>
      </c>
    </row>
    <row r="329" spans="2:9" ht="12" customHeight="1">
      <c r="B329" s="17">
        <v>821111</v>
      </c>
      <c r="C329" s="14">
        <v>821100</v>
      </c>
      <c r="D329" s="73" t="s">
        <v>269</v>
      </c>
      <c r="E329" s="55">
        <v>99000</v>
      </c>
      <c r="F329" s="55">
        <v>88568.8</v>
      </c>
      <c r="G329" s="124">
        <f t="shared" si="7"/>
        <v>89.46343434343434</v>
      </c>
      <c r="H329" s="55">
        <v>0</v>
      </c>
      <c r="I329" s="102">
        <f t="shared" si="8"/>
        <v>0</v>
      </c>
    </row>
    <row r="330" spans="2:9" ht="12" customHeight="1">
      <c r="B330" s="17">
        <v>821112</v>
      </c>
      <c r="C330" s="18">
        <v>821100</v>
      </c>
      <c r="D330" s="73" t="s">
        <v>270</v>
      </c>
      <c r="E330" s="55">
        <v>1000</v>
      </c>
      <c r="F330" s="55">
        <v>539.53</v>
      </c>
      <c r="G330" s="124">
        <f t="shared" si="7"/>
        <v>53.952999999999996</v>
      </c>
      <c r="H330" s="55">
        <v>5000</v>
      </c>
      <c r="I330" s="102">
        <f t="shared" si="8"/>
        <v>500</v>
      </c>
    </row>
    <row r="331" spans="2:9" ht="12" customHeight="1">
      <c r="B331" s="17"/>
      <c r="C331" s="18"/>
      <c r="D331" s="73"/>
      <c r="E331" s="55"/>
      <c r="F331" s="55"/>
      <c r="G331" s="124"/>
      <c r="H331" s="55"/>
      <c r="I331" s="102"/>
    </row>
    <row r="332" spans="2:9" ht="12" customHeight="1">
      <c r="B332" s="17">
        <v>821200</v>
      </c>
      <c r="C332" s="14">
        <v>821200</v>
      </c>
      <c r="D332" s="69" t="s">
        <v>271</v>
      </c>
      <c r="E332" s="55">
        <f>SUM(E333:E341)</f>
        <v>720000</v>
      </c>
      <c r="F332" s="55">
        <f>SUM(F333:F341)</f>
        <v>101472.13</v>
      </c>
      <c r="G332" s="124">
        <f t="shared" si="7"/>
        <v>14.09335138888889</v>
      </c>
      <c r="H332" s="55">
        <f>SUM(H333:H341)</f>
        <v>712000</v>
      </c>
      <c r="I332" s="102">
        <f t="shared" si="8"/>
        <v>98.88888888888889</v>
      </c>
    </row>
    <row r="333" spans="2:9" ht="12" customHeight="1">
      <c r="B333" s="17">
        <v>821211</v>
      </c>
      <c r="C333" s="18">
        <v>821200</v>
      </c>
      <c r="D333" s="73" t="s">
        <v>81</v>
      </c>
      <c r="E333" s="55">
        <v>300000</v>
      </c>
      <c r="F333" s="55">
        <v>2010</v>
      </c>
      <c r="G333" s="124">
        <f t="shared" si="7"/>
        <v>0.67</v>
      </c>
      <c r="H333" s="55">
        <v>200000</v>
      </c>
      <c r="I333" s="102">
        <f t="shared" si="8"/>
        <v>66.66666666666666</v>
      </c>
    </row>
    <row r="334" spans="2:9" ht="14.25" customHeight="1">
      <c r="B334" s="17">
        <v>821213</v>
      </c>
      <c r="C334" s="18">
        <v>821200</v>
      </c>
      <c r="D334" s="73" t="s">
        <v>272</v>
      </c>
      <c r="E334" s="55">
        <v>5000</v>
      </c>
      <c r="F334" s="55">
        <v>0</v>
      </c>
      <c r="G334" s="124">
        <f t="shared" si="7"/>
        <v>0</v>
      </c>
      <c r="H334" s="55">
        <v>10000</v>
      </c>
      <c r="I334" s="102">
        <f t="shared" si="8"/>
        <v>200</v>
      </c>
    </row>
    <row r="335" spans="2:9" ht="14.25" customHeight="1">
      <c r="B335" s="17">
        <v>82121301</v>
      </c>
      <c r="C335" s="18"/>
      <c r="D335" s="73" t="s">
        <v>376</v>
      </c>
      <c r="E335" s="55">
        <v>0</v>
      </c>
      <c r="F335" s="55">
        <v>0</v>
      </c>
      <c r="G335" s="124">
        <v>0</v>
      </c>
      <c r="H335" s="55">
        <v>30000</v>
      </c>
      <c r="I335" s="102">
        <v>0</v>
      </c>
    </row>
    <row r="336" spans="2:9" ht="12" customHeight="1">
      <c r="B336" s="17">
        <v>82122101</v>
      </c>
      <c r="C336" s="18">
        <v>821200</v>
      </c>
      <c r="D336" s="73" t="s">
        <v>273</v>
      </c>
      <c r="E336" s="55">
        <v>10000</v>
      </c>
      <c r="F336" s="55">
        <v>0</v>
      </c>
      <c r="G336" s="124">
        <f t="shared" si="7"/>
        <v>0</v>
      </c>
      <c r="H336" s="55">
        <v>50000</v>
      </c>
      <c r="I336" s="102">
        <f t="shared" si="8"/>
        <v>500</v>
      </c>
    </row>
    <row r="337" spans="2:9" ht="12" customHeight="1">
      <c r="B337" s="17">
        <v>82122201</v>
      </c>
      <c r="C337" s="18">
        <v>821200</v>
      </c>
      <c r="D337" s="69" t="s">
        <v>363</v>
      </c>
      <c r="E337" s="55">
        <v>30000</v>
      </c>
      <c r="F337" s="55">
        <v>23013</v>
      </c>
      <c r="G337" s="124">
        <f t="shared" si="7"/>
        <v>76.71</v>
      </c>
      <c r="H337" s="55">
        <v>100000</v>
      </c>
      <c r="I337" s="102">
        <f t="shared" si="8"/>
        <v>333.33333333333337</v>
      </c>
    </row>
    <row r="338" spans="2:9" ht="12" customHeight="1">
      <c r="B338" s="17">
        <v>82122202</v>
      </c>
      <c r="C338" s="18">
        <v>821200</v>
      </c>
      <c r="D338" s="69" t="s">
        <v>274</v>
      </c>
      <c r="E338" s="55">
        <v>240000</v>
      </c>
      <c r="F338" s="55">
        <v>29918.09</v>
      </c>
      <c r="G338" s="124">
        <f t="shared" si="7"/>
        <v>12.465870833333334</v>
      </c>
      <c r="H338" s="55">
        <v>0</v>
      </c>
      <c r="I338" s="102">
        <f t="shared" si="8"/>
        <v>0</v>
      </c>
    </row>
    <row r="339" spans="2:9" ht="12" customHeight="1">
      <c r="B339" s="17">
        <v>82122203</v>
      </c>
      <c r="C339" s="18">
        <v>821200</v>
      </c>
      <c r="D339" s="69" t="s">
        <v>275</v>
      </c>
      <c r="E339" s="55">
        <v>100000</v>
      </c>
      <c r="F339" s="55">
        <v>21777.8</v>
      </c>
      <c r="G339" s="124">
        <f t="shared" si="7"/>
        <v>21.7778</v>
      </c>
      <c r="H339" s="55">
        <v>0</v>
      </c>
      <c r="I339" s="102">
        <f t="shared" si="8"/>
        <v>0</v>
      </c>
    </row>
    <row r="340" spans="2:9" ht="12" customHeight="1">
      <c r="B340" s="17">
        <v>821224</v>
      </c>
      <c r="C340" s="18"/>
      <c r="D340" s="69" t="s">
        <v>365</v>
      </c>
      <c r="E340" s="55">
        <v>35000</v>
      </c>
      <c r="F340" s="55">
        <v>24753.24</v>
      </c>
      <c r="G340" s="124">
        <f t="shared" si="7"/>
        <v>70.72354285714286</v>
      </c>
      <c r="H340" s="55">
        <v>150000</v>
      </c>
      <c r="I340" s="102">
        <f t="shared" si="8"/>
        <v>428.57142857142856</v>
      </c>
    </row>
    <row r="341" spans="2:9" ht="12" customHeight="1">
      <c r="B341" s="17">
        <v>82122401</v>
      </c>
      <c r="C341" s="18"/>
      <c r="D341" s="69" t="s">
        <v>364</v>
      </c>
      <c r="E341" s="55">
        <v>0</v>
      </c>
      <c r="F341" s="55">
        <v>0</v>
      </c>
      <c r="G341" s="124">
        <v>0</v>
      </c>
      <c r="H341" s="55">
        <v>172000</v>
      </c>
      <c r="I341" s="102">
        <v>0</v>
      </c>
    </row>
    <row r="342" spans="2:9" ht="12" customHeight="1">
      <c r="B342" s="17"/>
      <c r="C342" s="18"/>
      <c r="D342" s="69"/>
      <c r="E342" s="55"/>
      <c r="F342" s="55"/>
      <c r="G342" s="124"/>
      <c r="H342" s="55" t="s">
        <v>66</v>
      </c>
      <c r="I342" s="102"/>
    </row>
    <row r="343" spans="2:9" ht="12" customHeight="1">
      <c r="B343" s="17">
        <v>821300</v>
      </c>
      <c r="C343" s="14">
        <v>821300</v>
      </c>
      <c r="D343" s="69" t="s">
        <v>276</v>
      </c>
      <c r="E343" s="55">
        <f>SUM(E344:E345)</f>
        <v>55000</v>
      </c>
      <c r="F343" s="55">
        <f>SUM(F344:F345)</f>
        <v>19615.13</v>
      </c>
      <c r="G343" s="124">
        <f t="shared" si="7"/>
        <v>35.663872727272725</v>
      </c>
      <c r="H343" s="55">
        <f>(H344+H345)</f>
        <v>100000</v>
      </c>
      <c r="I343" s="102">
        <f t="shared" si="8"/>
        <v>181.8181818181818</v>
      </c>
    </row>
    <row r="344" spans="2:9" ht="12" customHeight="1">
      <c r="B344" s="17" t="s">
        <v>277</v>
      </c>
      <c r="C344" s="18">
        <v>821300</v>
      </c>
      <c r="D344" s="69" t="s">
        <v>278</v>
      </c>
      <c r="E344" s="56">
        <v>45000</v>
      </c>
      <c r="F344" s="56">
        <v>18152.13</v>
      </c>
      <c r="G344" s="124">
        <f t="shared" si="7"/>
        <v>40.33806666666667</v>
      </c>
      <c r="H344" s="56">
        <v>90000</v>
      </c>
      <c r="I344" s="102">
        <f t="shared" si="8"/>
        <v>200</v>
      </c>
    </row>
    <row r="345" spans="2:9" ht="24.75" customHeight="1">
      <c r="B345" s="17" t="s">
        <v>279</v>
      </c>
      <c r="C345" s="18">
        <v>821300</v>
      </c>
      <c r="D345" s="73" t="s">
        <v>280</v>
      </c>
      <c r="E345" s="56">
        <v>10000</v>
      </c>
      <c r="F345" s="56">
        <v>1463</v>
      </c>
      <c r="G345" s="116">
        <f t="shared" si="7"/>
        <v>14.63</v>
      </c>
      <c r="H345" s="56">
        <v>10000</v>
      </c>
      <c r="I345" s="102">
        <f t="shared" si="8"/>
        <v>100</v>
      </c>
    </row>
    <row r="346" spans="2:9" ht="14.25" customHeight="1">
      <c r="B346" s="17"/>
      <c r="C346" s="18"/>
      <c r="D346" s="73"/>
      <c r="E346" s="56"/>
      <c r="F346" s="56"/>
      <c r="G346" s="124"/>
      <c r="H346" s="56"/>
      <c r="I346" s="102"/>
    </row>
    <row r="347" spans="2:9" ht="12" customHeight="1">
      <c r="B347" s="17">
        <v>821500</v>
      </c>
      <c r="C347" s="14">
        <v>821500</v>
      </c>
      <c r="D347" s="69" t="s">
        <v>281</v>
      </c>
      <c r="E347" s="55">
        <f>SUM(E348:E351)</f>
        <v>115000</v>
      </c>
      <c r="F347" s="55">
        <f>SUM(F348:F351)</f>
        <v>12859.71</v>
      </c>
      <c r="G347" s="124">
        <f t="shared" si="7"/>
        <v>11.18235652173913</v>
      </c>
      <c r="H347" s="55">
        <f>SUM(H348:H351)</f>
        <v>10000</v>
      </c>
      <c r="I347" s="102">
        <f t="shared" si="8"/>
        <v>8.695652173913043</v>
      </c>
    </row>
    <row r="348" spans="2:9" ht="24" customHeight="1">
      <c r="B348" s="17">
        <v>82152101</v>
      </c>
      <c r="C348" s="18">
        <v>821500</v>
      </c>
      <c r="D348" s="73" t="s">
        <v>282</v>
      </c>
      <c r="E348" s="55">
        <v>10000</v>
      </c>
      <c r="F348" s="55">
        <v>6859.71</v>
      </c>
      <c r="G348" s="116">
        <f t="shared" si="7"/>
        <v>68.5971</v>
      </c>
      <c r="H348" s="55">
        <v>0</v>
      </c>
      <c r="I348" s="102">
        <f t="shared" si="8"/>
        <v>0</v>
      </c>
    </row>
    <row r="349" spans="2:9" ht="25.5" customHeight="1">
      <c r="B349" s="17">
        <v>82152102</v>
      </c>
      <c r="C349" s="18">
        <v>821500</v>
      </c>
      <c r="D349" s="73" t="s">
        <v>283</v>
      </c>
      <c r="E349" s="55">
        <v>25000</v>
      </c>
      <c r="F349" s="55">
        <v>0</v>
      </c>
      <c r="G349" s="116">
        <f t="shared" si="7"/>
        <v>0</v>
      </c>
      <c r="H349" s="55">
        <v>0</v>
      </c>
      <c r="I349" s="102">
        <f t="shared" si="8"/>
        <v>0</v>
      </c>
    </row>
    <row r="350" spans="2:9" ht="25.5" customHeight="1">
      <c r="B350" s="17">
        <v>82152103</v>
      </c>
      <c r="C350" s="18">
        <v>821500</v>
      </c>
      <c r="D350" s="73" t="s">
        <v>284</v>
      </c>
      <c r="E350" s="55">
        <v>80000</v>
      </c>
      <c r="F350" s="55">
        <v>6000</v>
      </c>
      <c r="G350" s="116">
        <f t="shared" si="7"/>
        <v>7.5</v>
      </c>
      <c r="H350" s="55">
        <v>0</v>
      </c>
      <c r="I350" s="102">
        <f t="shared" si="8"/>
        <v>0</v>
      </c>
    </row>
    <row r="351" spans="2:9" ht="16.5" customHeight="1">
      <c r="B351" s="17">
        <v>82152104</v>
      </c>
      <c r="C351" s="18"/>
      <c r="D351" s="93" t="s">
        <v>366</v>
      </c>
      <c r="E351" s="55">
        <v>0</v>
      </c>
      <c r="F351" s="55">
        <v>0</v>
      </c>
      <c r="G351" s="116">
        <v>0</v>
      </c>
      <c r="H351" s="55">
        <v>10000</v>
      </c>
      <c r="I351" s="102">
        <v>0</v>
      </c>
    </row>
    <row r="352" spans="2:9" ht="12.75" customHeight="1">
      <c r="B352" s="17"/>
      <c r="C352" s="18"/>
      <c r="D352" s="73"/>
      <c r="E352" s="55"/>
      <c r="F352" s="55"/>
      <c r="G352" s="124"/>
      <c r="H352" s="55"/>
      <c r="I352" s="102"/>
    </row>
    <row r="353" spans="2:9" ht="12" customHeight="1">
      <c r="B353" s="17">
        <v>821600</v>
      </c>
      <c r="C353" s="14">
        <v>821600</v>
      </c>
      <c r="D353" s="73" t="s">
        <v>285</v>
      </c>
      <c r="E353" s="55">
        <f>SUM(E354:E357)</f>
        <v>467000</v>
      </c>
      <c r="F353" s="55">
        <f>SUM(F354:F357)</f>
        <v>107154.26000000001</v>
      </c>
      <c r="G353" s="124">
        <f t="shared" si="7"/>
        <v>22.94523768736617</v>
      </c>
      <c r="H353" s="55">
        <f>SUM(H354:H357)</f>
        <v>300000</v>
      </c>
      <c r="I353" s="102">
        <f t="shared" si="8"/>
        <v>64.23982869379014</v>
      </c>
    </row>
    <row r="354" spans="2:9" ht="12" customHeight="1">
      <c r="B354" s="17">
        <v>82161201</v>
      </c>
      <c r="C354" s="18">
        <v>821600</v>
      </c>
      <c r="D354" s="73" t="s">
        <v>286</v>
      </c>
      <c r="E354" s="55">
        <v>232000</v>
      </c>
      <c r="F354" s="55">
        <v>22873.65</v>
      </c>
      <c r="G354" s="124">
        <f t="shared" si="7"/>
        <v>9.859331896551724</v>
      </c>
      <c r="H354" s="55">
        <v>150000</v>
      </c>
      <c r="I354" s="102">
        <f t="shared" si="8"/>
        <v>64.65517241379311</v>
      </c>
    </row>
    <row r="355" spans="2:9" ht="24" customHeight="1">
      <c r="B355" s="17">
        <v>82161202</v>
      </c>
      <c r="C355" s="18">
        <v>821600</v>
      </c>
      <c r="D355" s="73" t="s">
        <v>291</v>
      </c>
      <c r="E355" s="55">
        <v>100000</v>
      </c>
      <c r="F355" s="55">
        <v>0</v>
      </c>
      <c r="G355" s="116">
        <f t="shared" si="7"/>
        <v>0</v>
      </c>
      <c r="H355" s="55">
        <v>100000</v>
      </c>
      <c r="I355" s="102">
        <f t="shared" si="8"/>
        <v>100</v>
      </c>
    </row>
    <row r="356" spans="2:9" ht="26.25" customHeight="1">
      <c r="B356" s="17">
        <v>82161203</v>
      </c>
      <c r="C356" s="18">
        <v>821600</v>
      </c>
      <c r="D356" s="73" t="s">
        <v>287</v>
      </c>
      <c r="E356" s="116">
        <v>50000</v>
      </c>
      <c r="F356" s="116">
        <v>0</v>
      </c>
      <c r="G356" s="116">
        <f t="shared" si="7"/>
        <v>0</v>
      </c>
      <c r="H356" s="116">
        <v>50000</v>
      </c>
      <c r="I356" s="102">
        <f t="shared" si="8"/>
        <v>100</v>
      </c>
    </row>
    <row r="357" spans="2:9" ht="24.75" customHeight="1">
      <c r="B357" s="17">
        <v>821614</v>
      </c>
      <c r="C357" s="18">
        <v>821600</v>
      </c>
      <c r="D357" s="73" t="s">
        <v>298</v>
      </c>
      <c r="E357" s="116">
        <v>85000</v>
      </c>
      <c r="F357" s="116">
        <v>84280.61</v>
      </c>
      <c r="G357" s="116">
        <f t="shared" si="7"/>
        <v>99.15365882352941</v>
      </c>
      <c r="H357" s="116">
        <v>0</v>
      </c>
      <c r="I357" s="102">
        <f t="shared" si="8"/>
        <v>0</v>
      </c>
    </row>
    <row r="358" spans="2:9" ht="12" customHeight="1">
      <c r="B358" s="125"/>
      <c r="C358" s="58"/>
      <c r="D358" s="78" t="s">
        <v>377</v>
      </c>
      <c r="E358" s="30">
        <f>(E150+E154+E240+E302)</f>
        <v>7346400</v>
      </c>
      <c r="F358" s="30">
        <f>SUM(F150+F154+F240+F302)</f>
        <v>3893878.2199999997</v>
      </c>
      <c r="G358" s="126">
        <f t="shared" si="7"/>
        <v>53.00389605793313</v>
      </c>
      <c r="H358" s="30">
        <f>(H150+H154+H240+H302)</f>
        <v>6258500</v>
      </c>
      <c r="I358" s="127">
        <f t="shared" si="8"/>
        <v>85.19138625721442</v>
      </c>
    </row>
    <row r="359" spans="2:9" ht="34.5" customHeight="1">
      <c r="B359" s="42"/>
      <c r="C359" s="6"/>
      <c r="D359" s="120"/>
      <c r="E359" s="6"/>
      <c r="F359" s="6"/>
      <c r="G359" s="6"/>
      <c r="H359" s="6"/>
      <c r="I359" s="59"/>
    </row>
    <row r="360" spans="2:9" ht="33.75" customHeight="1">
      <c r="B360" s="42"/>
      <c r="C360" s="6"/>
      <c r="D360" s="61"/>
      <c r="E360" s="6"/>
      <c r="F360" s="6"/>
      <c r="G360" s="6"/>
      <c r="H360" s="6"/>
      <c r="I360" s="59"/>
    </row>
    <row r="361" spans="2:9" ht="49.5" customHeight="1">
      <c r="B361" s="6"/>
      <c r="C361" s="6"/>
      <c r="D361" s="204"/>
      <c r="E361" s="204"/>
      <c r="F361" s="31"/>
      <c r="G361" s="31"/>
      <c r="H361" s="6"/>
      <c r="I361" s="6"/>
    </row>
    <row r="362" spans="2:9" ht="13.5" customHeight="1">
      <c r="B362" s="6"/>
      <c r="C362" s="204"/>
      <c r="D362" s="204"/>
      <c r="E362" s="204"/>
      <c r="F362" s="204"/>
      <c r="G362" s="204"/>
      <c r="H362" s="204"/>
      <c r="I362" s="6"/>
    </row>
    <row r="363" spans="2:9" ht="42.75" customHeight="1">
      <c r="B363" s="6"/>
      <c r="C363" s="6"/>
      <c r="D363" s="61"/>
      <c r="E363" s="6"/>
      <c r="F363" s="6"/>
      <c r="G363" s="6"/>
      <c r="H363" s="6"/>
      <c r="I363" s="6"/>
    </row>
    <row r="364" spans="2:9" ht="12.75" customHeight="1">
      <c r="B364" s="6"/>
      <c r="C364" s="6"/>
      <c r="D364" s="206"/>
      <c r="E364" s="206"/>
      <c r="F364" s="206"/>
      <c r="G364" s="206"/>
      <c r="H364" s="206"/>
      <c r="I364" s="6"/>
    </row>
    <row r="365" spans="2:9" ht="12.75" customHeight="1">
      <c r="B365" s="6"/>
      <c r="C365" s="6"/>
      <c r="D365" s="61"/>
      <c r="E365" s="6"/>
      <c r="F365" s="6"/>
      <c r="G365" s="6"/>
      <c r="H365" s="6"/>
      <c r="I365" s="6"/>
    </row>
    <row r="366" spans="2:9" ht="12.75" customHeight="1">
      <c r="B366" s="6"/>
      <c r="C366" s="6"/>
      <c r="D366" s="61"/>
      <c r="E366" s="203"/>
      <c r="F366" s="203"/>
      <c r="G366" s="203"/>
      <c r="H366" s="203"/>
      <c r="I366" s="6"/>
    </row>
    <row r="367" spans="2:9" ht="12.75" customHeight="1">
      <c r="B367" s="6"/>
      <c r="C367" s="6"/>
      <c r="D367" s="61"/>
      <c r="E367" s="203"/>
      <c r="F367" s="203"/>
      <c r="G367" s="203"/>
      <c r="H367" s="203"/>
      <c r="I367" s="6"/>
    </row>
    <row r="368" spans="2:9" ht="12.75" customHeight="1">
      <c r="B368" s="6"/>
      <c r="C368" s="6"/>
      <c r="D368" s="61"/>
      <c r="E368" s="203"/>
      <c r="F368" s="203"/>
      <c r="G368" s="203"/>
      <c r="H368" s="203"/>
      <c r="I368" s="6"/>
    </row>
    <row r="369" spans="2:9" ht="12.75" customHeight="1">
      <c r="B369" s="6"/>
      <c r="C369" s="6"/>
      <c r="D369" s="61"/>
      <c r="E369" s="203"/>
      <c r="F369" s="203"/>
      <c r="G369" s="203"/>
      <c r="H369" s="203"/>
      <c r="I369" s="6"/>
    </row>
    <row r="370" spans="2:9" ht="12.75" customHeight="1">
      <c r="B370" s="6"/>
      <c r="C370" s="6"/>
      <c r="D370" s="61"/>
      <c r="E370" s="6"/>
      <c r="F370" s="6"/>
      <c r="G370" s="6"/>
      <c r="H370" s="6"/>
      <c r="I370" s="6"/>
    </row>
    <row r="371" spans="2:11" ht="12.75" customHeight="1">
      <c r="B371" s="6"/>
      <c r="C371" s="6"/>
      <c r="D371" s="61"/>
      <c r="E371" s="203"/>
      <c r="F371" s="203"/>
      <c r="G371" s="203"/>
      <c r="H371" s="203"/>
      <c r="I371" s="6"/>
      <c r="K371" t="s">
        <v>66</v>
      </c>
    </row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7.5" customHeight="1"/>
    <row r="409" ht="6.75" customHeight="1" hidden="1"/>
    <row r="410" ht="3.75" customHeight="1" hidden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7.25" customHeight="1"/>
    <row r="434" ht="5.25" customHeight="1"/>
    <row r="435" ht="3.75" customHeight="1"/>
    <row r="436" ht="3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4.25" customHeight="1"/>
    <row r="466" ht="12.75" customHeight="1" hidden="1"/>
    <row r="467" ht="2.25" customHeight="1" hidden="1"/>
    <row r="468" ht="24.75" customHeight="1" hidden="1"/>
    <row r="469" ht="48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.75" customHeight="1"/>
    <row r="500" ht="48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8" ht="0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7" ht="3.75" customHeight="1"/>
    <row r="578" ht="3" customHeight="1"/>
    <row r="579" ht="12.75" customHeight="1" hidden="1"/>
    <row r="580" ht="12.75" customHeight="1" hidden="1"/>
    <row r="581" ht="12.75" customHeight="1" hidden="1"/>
    <row r="582" ht="12.75" customHeight="1" hidden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6" ht="9" customHeight="1"/>
    <row r="607" ht="8.25" customHeight="1" hidden="1"/>
    <row r="608" ht="16.5" customHeight="1" hidden="1"/>
    <row r="609" ht="57" customHeight="1"/>
    <row r="610" ht="15.75" customHeight="1"/>
    <row r="611" ht="16.5" customHeight="1" hidden="1"/>
    <row r="613" ht="16.5" customHeight="1"/>
    <row r="614" ht="16.5" customHeight="1"/>
    <row r="615" ht="15.75" customHeight="1"/>
    <row r="616" ht="15" customHeight="1"/>
    <row r="617" ht="15" customHeight="1"/>
    <row r="618" ht="15.75" customHeight="1"/>
    <row r="619" ht="16.5" customHeight="1"/>
    <row r="621" ht="15" customHeight="1"/>
    <row r="625" ht="12.75" customHeight="1"/>
    <row r="626" ht="9" customHeight="1"/>
    <row r="627" ht="2.25" customHeight="1"/>
    <row r="629" ht="7.5" customHeight="1"/>
    <row r="631" ht="8.25" customHeight="1"/>
    <row r="634" ht="13.5" customHeight="1"/>
    <row r="635" ht="2.25" customHeight="1" hidden="1"/>
    <row r="636" ht="12" customHeight="1"/>
    <row r="654" ht="24" customHeight="1"/>
    <row r="655" ht="7.5" customHeight="1"/>
    <row r="656" ht="11.25" customHeight="1"/>
    <row r="657" ht="1.5" customHeight="1" hidden="1"/>
    <row r="658" ht="9" customHeight="1"/>
    <row r="660" ht="6" customHeight="1"/>
    <row r="661" ht="12.75" customHeight="1" hidden="1"/>
    <row r="662" ht="12.75" customHeight="1" hidden="1"/>
    <row r="668" ht="3" customHeight="1" hidden="1"/>
    <row r="669" ht="10.5" customHeight="1"/>
    <row r="670" ht="10.5" customHeight="1"/>
    <row r="671" ht="12" customHeight="1"/>
    <row r="672" ht="16.5" customHeight="1"/>
  </sheetData>
  <sheetProtection/>
  <mergeCells count="18">
    <mergeCell ref="D26:H26"/>
    <mergeCell ref="D3:I3"/>
    <mergeCell ref="D11:H11"/>
    <mergeCell ref="D21:I21"/>
    <mergeCell ref="D24:I24"/>
    <mergeCell ref="D5:I5"/>
    <mergeCell ref="D8:I8"/>
    <mergeCell ref="D10:I10"/>
    <mergeCell ref="D1:I1"/>
    <mergeCell ref="E371:H371"/>
    <mergeCell ref="E369:H369"/>
    <mergeCell ref="D361:E361"/>
    <mergeCell ref="E368:H368"/>
    <mergeCell ref="E366:H366"/>
    <mergeCell ref="E367:H367"/>
    <mergeCell ref="C362:H362"/>
    <mergeCell ref="C27:I27"/>
    <mergeCell ref="D364:H36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J99"/>
  <sheetViews>
    <sheetView zoomScaleSheetLayoutView="100" workbookViewId="0" topLeftCell="A50">
      <selection activeCell="F90" sqref="F90:H92"/>
    </sheetView>
  </sheetViews>
  <sheetFormatPr defaultColWidth="9.140625" defaultRowHeight="12.75"/>
  <cols>
    <col min="1" max="1" width="0.85546875" style="0" customWidth="1"/>
    <col min="2" max="2" width="3.7109375" style="0" hidden="1" customWidth="1"/>
    <col min="3" max="3" width="7.8515625" style="0" customWidth="1"/>
    <col min="4" max="4" width="11.28125" style="0" customWidth="1"/>
    <col min="5" max="5" width="11.421875" style="0" customWidth="1"/>
    <col min="6" max="6" width="9.57421875" style="0" hidden="1" customWidth="1"/>
    <col min="7" max="7" width="48.7109375" style="88" customWidth="1"/>
    <col min="8" max="8" width="17.8515625" style="0" customWidth="1"/>
  </cols>
  <sheetData>
    <row r="4" spans="3:8" ht="12.75">
      <c r="C4" s="213"/>
      <c r="D4" s="213"/>
      <c r="E4" s="214"/>
      <c r="F4" s="214"/>
      <c r="G4" s="214"/>
      <c r="H4" s="214"/>
    </row>
    <row r="5" spans="3:8" ht="21.75" customHeight="1">
      <c r="C5" s="213" t="s">
        <v>379</v>
      </c>
      <c r="D5" s="213"/>
      <c r="E5" s="214"/>
      <c r="F5" s="214"/>
      <c r="G5" s="214"/>
      <c r="H5" s="214"/>
    </row>
    <row r="6" spans="5:8" ht="13.5" customHeight="1">
      <c r="E6" s="134"/>
      <c r="F6" s="215" t="s">
        <v>380</v>
      </c>
      <c r="G6" s="215"/>
      <c r="H6" s="135"/>
    </row>
    <row r="7" spans="3:8" ht="42.75" customHeight="1">
      <c r="C7" s="136" t="s">
        <v>381</v>
      </c>
      <c r="D7" s="136" t="s">
        <v>45</v>
      </c>
      <c r="E7" s="136" t="s">
        <v>250</v>
      </c>
      <c r="F7" s="137" t="s">
        <v>64</v>
      </c>
      <c r="G7" s="138" t="s">
        <v>22</v>
      </c>
      <c r="H7" s="139" t="s">
        <v>89</v>
      </c>
    </row>
    <row r="8" spans="3:8" ht="12.75" customHeight="1">
      <c r="C8" s="140">
        <v>1001</v>
      </c>
      <c r="D8" s="140"/>
      <c r="E8" s="141">
        <v>611000</v>
      </c>
      <c r="F8" s="128">
        <v>611000</v>
      </c>
      <c r="G8" s="129" t="s">
        <v>26</v>
      </c>
      <c r="H8" s="130">
        <f>(H9+H10)</f>
        <v>31260</v>
      </c>
    </row>
    <row r="9" spans="3:8" ht="12.75" customHeight="1">
      <c r="C9" s="140">
        <v>1001</v>
      </c>
      <c r="D9" s="140">
        <v>100</v>
      </c>
      <c r="E9" s="140">
        <v>611100</v>
      </c>
      <c r="F9" s="131">
        <v>611100</v>
      </c>
      <c r="G9" s="132" t="s">
        <v>382</v>
      </c>
      <c r="H9" s="142">
        <v>27000</v>
      </c>
    </row>
    <row r="10" spans="3:8" ht="12.75" customHeight="1">
      <c r="C10" s="140">
        <v>1001</v>
      </c>
      <c r="D10" s="140">
        <v>100</v>
      </c>
      <c r="E10" s="140">
        <v>611200</v>
      </c>
      <c r="F10" s="131">
        <v>611200</v>
      </c>
      <c r="G10" s="132" t="s">
        <v>65</v>
      </c>
      <c r="H10" s="142">
        <v>4260</v>
      </c>
    </row>
    <row r="11" spans="3:8" ht="12.75" customHeight="1">
      <c r="C11" s="140">
        <v>1001</v>
      </c>
      <c r="D11" s="140"/>
      <c r="E11" s="141">
        <v>612000</v>
      </c>
      <c r="F11" s="128">
        <v>612000</v>
      </c>
      <c r="G11" s="129" t="s">
        <v>31</v>
      </c>
      <c r="H11" s="130">
        <f>(H12)</f>
        <v>2900</v>
      </c>
    </row>
    <row r="12" spans="3:8" ht="12.75" customHeight="1">
      <c r="C12" s="140">
        <v>1001</v>
      </c>
      <c r="D12" s="140">
        <v>100</v>
      </c>
      <c r="E12" s="140">
        <v>612000</v>
      </c>
      <c r="F12" s="131">
        <v>612100</v>
      </c>
      <c r="G12" s="132" t="s">
        <v>27</v>
      </c>
      <c r="H12" s="142">
        <v>2900</v>
      </c>
    </row>
    <row r="13" spans="3:8" ht="12.75" customHeight="1">
      <c r="C13" s="140">
        <v>1001</v>
      </c>
      <c r="D13" s="140"/>
      <c r="E13" s="141">
        <v>613000</v>
      </c>
      <c r="F13" s="128">
        <v>613000</v>
      </c>
      <c r="G13" s="129" t="s">
        <v>28</v>
      </c>
      <c r="H13" s="130">
        <f>(H14+H15+H16+H17+H18+H19+H20+H21)</f>
        <v>97790</v>
      </c>
    </row>
    <row r="14" spans="3:10" ht="12.75" customHeight="1">
      <c r="C14" s="140">
        <v>1001</v>
      </c>
      <c r="D14" s="140">
        <v>100</v>
      </c>
      <c r="E14" s="140">
        <v>613100</v>
      </c>
      <c r="F14" s="131">
        <v>613100</v>
      </c>
      <c r="G14" s="132" t="s">
        <v>29</v>
      </c>
      <c r="H14" s="142">
        <v>230</v>
      </c>
      <c r="J14" t="s">
        <v>66</v>
      </c>
    </row>
    <row r="15" spans="3:8" ht="12.75" customHeight="1">
      <c r="C15" s="140">
        <v>1001</v>
      </c>
      <c r="D15" s="140">
        <v>900</v>
      </c>
      <c r="E15" s="140">
        <v>613200</v>
      </c>
      <c r="F15" s="131">
        <v>613200</v>
      </c>
      <c r="G15" s="132" t="s">
        <v>30</v>
      </c>
      <c r="H15" s="142">
        <v>5390</v>
      </c>
    </row>
    <row r="16" spans="3:8" ht="12.75" customHeight="1">
      <c r="C16" s="140">
        <v>1001</v>
      </c>
      <c r="D16" s="140">
        <v>700</v>
      </c>
      <c r="E16" s="140">
        <v>613300</v>
      </c>
      <c r="F16" s="131">
        <v>613300</v>
      </c>
      <c r="G16" s="132" t="s">
        <v>383</v>
      </c>
      <c r="H16" s="142">
        <v>4940</v>
      </c>
    </row>
    <row r="17" spans="3:8" ht="12.75" customHeight="1">
      <c r="C17" s="140">
        <v>1001</v>
      </c>
      <c r="D17" s="140">
        <v>100</v>
      </c>
      <c r="E17" s="140">
        <v>613400</v>
      </c>
      <c r="F17" s="131">
        <v>613400</v>
      </c>
      <c r="G17" s="132" t="s">
        <v>32</v>
      </c>
      <c r="H17" s="142">
        <v>1630</v>
      </c>
    </row>
    <row r="18" spans="3:8" ht="12.75" customHeight="1">
      <c r="C18" s="140">
        <v>1001</v>
      </c>
      <c r="D18" s="140">
        <v>900</v>
      </c>
      <c r="E18" s="140">
        <v>613500</v>
      </c>
      <c r="F18" s="131">
        <v>613500</v>
      </c>
      <c r="G18" s="132" t="s">
        <v>33</v>
      </c>
      <c r="H18" s="142">
        <v>580</v>
      </c>
    </row>
    <row r="19" spans="3:8" ht="12.75" customHeight="1">
      <c r="C19" s="140">
        <v>1001</v>
      </c>
      <c r="D19" s="140">
        <v>100</v>
      </c>
      <c r="E19" s="140">
        <v>613700</v>
      </c>
      <c r="F19" s="131">
        <v>613700</v>
      </c>
      <c r="G19" s="132" t="s">
        <v>34</v>
      </c>
      <c r="H19" s="142">
        <v>5730</v>
      </c>
    </row>
    <row r="20" spans="3:8" ht="24" customHeight="1">
      <c r="C20" s="140">
        <v>1001</v>
      </c>
      <c r="D20" s="140">
        <v>100</v>
      </c>
      <c r="E20" s="140">
        <v>613800</v>
      </c>
      <c r="F20" s="131">
        <v>613800</v>
      </c>
      <c r="G20" s="143" t="s">
        <v>384</v>
      </c>
      <c r="H20" s="142">
        <v>90</v>
      </c>
    </row>
    <row r="21" spans="3:8" ht="12.75" customHeight="1">
      <c r="C21" s="140">
        <v>1001</v>
      </c>
      <c r="D21" s="140">
        <v>100</v>
      </c>
      <c r="E21" s="140">
        <v>613900</v>
      </c>
      <c r="F21" s="131"/>
      <c r="G21" s="143" t="s">
        <v>35</v>
      </c>
      <c r="H21" s="142">
        <v>79200</v>
      </c>
    </row>
    <row r="22" spans="3:8" ht="12.75" customHeight="1">
      <c r="C22" s="140">
        <v>1001</v>
      </c>
      <c r="D22" s="141"/>
      <c r="E22" s="141">
        <v>614000</v>
      </c>
      <c r="F22" s="128"/>
      <c r="G22" s="144" t="s">
        <v>385</v>
      </c>
      <c r="H22" s="145">
        <f>(H23)</f>
        <v>76000</v>
      </c>
    </row>
    <row r="23" spans="3:8" ht="12.75" customHeight="1">
      <c r="C23" s="140">
        <v>1001</v>
      </c>
      <c r="D23" s="140">
        <v>1300</v>
      </c>
      <c r="E23" s="140">
        <v>614300</v>
      </c>
      <c r="F23" s="131"/>
      <c r="G23" s="143" t="s">
        <v>386</v>
      </c>
      <c r="H23" s="142">
        <v>76000</v>
      </c>
    </row>
    <row r="24" spans="3:8" ht="12.75" customHeight="1">
      <c r="C24" s="140">
        <v>1001</v>
      </c>
      <c r="D24" s="140"/>
      <c r="E24" s="141">
        <v>821000</v>
      </c>
      <c r="F24" s="128">
        <v>821000</v>
      </c>
      <c r="G24" s="129" t="s">
        <v>387</v>
      </c>
      <c r="H24" s="130">
        <f>(H25)</f>
        <v>430</v>
      </c>
    </row>
    <row r="25" spans="3:8" ht="12.75" customHeight="1">
      <c r="C25" s="140">
        <v>1001</v>
      </c>
      <c r="D25" s="140">
        <v>1300</v>
      </c>
      <c r="E25" s="140">
        <v>821300</v>
      </c>
      <c r="F25" s="131">
        <v>821300</v>
      </c>
      <c r="G25" s="132" t="s">
        <v>388</v>
      </c>
      <c r="H25" s="142">
        <v>430</v>
      </c>
    </row>
    <row r="26" spans="3:8" ht="12.75" customHeight="1">
      <c r="C26" s="140">
        <v>1001</v>
      </c>
      <c r="D26" s="140"/>
      <c r="E26" s="140"/>
      <c r="F26" s="131"/>
      <c r="G26" s="132" t="s">
        <v>41</v>
      </c>
      <c r="H26" s="142">
        <v>1</v>
      </c>
    </row>
    <row r="27" spans="3:8" ht="12.75" customHeight="1">
      <c r="C27" s="140"/>
      <c r="D27" s="140"/>
      <c r="E27" s="140"/>
      <c r="F27" s="128"/>
      <c r="G27" s="129" t="s">
        <v>44</v>
      </c>
      <c r="H27" s="130">
        <f>(H8+H11+H13+H24+H22)</f>
        <v>208380</v>
      </c>
    </row>
    <row r="28" spans="5:8" ht="12.75">
      <c r="E28" s="134"/>
      <c r="F28" s="135"/>
      <c r="G28" s="146"/>
      <c r="H28" s="135"/>
    </row>
    <row r="29" spans="5:8" ht="12.75">
      <c r="E29" s="134"/>
      <c r="F29" s="215" t="s">
        <v>389</v>
      </c>
      <c r="G29" s="215"/>
      <c r="H29" s="135"/>
    </row>
    <row r="30" spans="3:8" ht="39.75" customHeight="1">
      <c r="C30" s="136" t="s">
        <v>381</v>
      </c>
      <c r="D30" s="136" t="s">
        <v>45</v>
      </c>
      <c r="E30" s="136" t="s">
        <v>250</v>
      </c>
      <c r="F30" s="137" t="s">
        <v>64</v>
      </c>
      <c r="G30" s="138" t="s">
        <v>22</v>
      </c>
      <c r="H30" s="139" t="s">
        <v>89</v>
      </c>
    </row>
    <row r="31" spans="3:8" ht="15.75" customHeight="1">
      <c r="C31" s="136">
        <v>1002</v>
      </c>
      <c r="D31" s="136">
        <v>100</v>
      </c>
      <c r="E31" s="136">
        <v>600000</v>
      </c>
      <c r="F31" s="137"/>
      <c r="G31" s="147" t="s">
        <v>390</v>
      </c>
      <c r="H31" s="148">
        <v>56000</v>
      </c>
    </row>
    <row r="32" spans="3:8" ht="12.75" customHeight="1">
      <c r="C32" s="140">
        <v>1002</v>
      </c>
      <c r="D32" s="140"/>
      <c r="E32" s="140">
        <v>611000</v>
      </c>
      <c r="F32" s="128">
        <v>611000</v>
      </c>
      <c r="G32" s="129" t="s">
        <v>26</v>
      </c>
      <c r="H32" s="130">
        <f>(H33+H34)</f>
        <v>1556040</v>
      </c>
    </row>
    <row r="33" spans="3:8" ht="12.75" customHeight="1">
      <c r="C33" s="140">
        <v>1002</v>
      </c>
      <c r="D33" s="140">
        <v>100</v>
      </c>
      <c r="E33" s="140">
        <v>611100</v>
      </c>
      <c r="F33" s="131">
        <v>611100</v>
      </c>
      <c r="G33" s="132" t="s">
        <v>382</v>
      </c>
      <c r="H33" s="142">
        <v>1240000</v>
      </c>
    </row>
    <row r="34" spans="3:8" ht="12.75" customHeight="1">
      <c r="C34" s="140">
        <v>1002</v>
      </c>
      <c r="D34" s="140">
        <v>100</v>
      </c>
      <c r="E34" s="140">
        <v>611200</v>
      </c>
      <c r="F34" s="131">
        <v>611200</v>
      </c>
      <c r="G34" s="132" t="s">
        <v>65</v>
      </c>
      <c r="H34" s="142">
        <v>316040</v>
      </c>
    </row>
    <row r="35" spans="3:8" ht="12.75" customHeight="1">
      <c r="C35" s="140">
        <v>1002</v>
      </c>
      <c r="D35" s="140"/>
      <c r="E35" s="140">
        <v>612000</v>
      </c>
      <c r="F35" s="128">
        <v>612000</v>
      </c>
      <c r="G35" s="129" t="s">
        <v>31</v>
      </c>
      <c r="H35" s="130">
        <f>(H36)</f>
        <v>132100</v>
      </c>
    </row>
    <row r="36" spans="3:8" ht="12.75" customHeight="1">
      <c r="C36" s="140">
        <v>1002</v>
      </c>
      <c r="D36" s="140">
        <v>100</v>
      </c>
      <c r="E36" s="140">
        <v>612000</v>
      </c>
      <c r="F36" s="131">
        <v>612100</v>
      </c>
      <c r="G36" s="132" t="s">
        <v>42</v>
      </c>
      <c r="H36" s="142">
        <v>132100</v>
      </c>
    </row>
    <row r="37" spans="3:8" ht="12.75" customHeight="1">
      <c r="C37" s="140">
        <v>1002</v>
      </c>
      <c r="D37" s="140"/>
      <c r="E37" s="140">
        <v>613000</v>
      </c>
      <c r="F37" s="128">
        <v>613000</v>
      </c>
      <c r="G37" s="129" t="s">
        <v>28</v>
      </c>
      <c r="H37" s="130">
        <f>(H38+H39+H40+H41+H42+H43+H44+H45)</f>
        <v>1230710</v>
      </c>
    </row>
    <row r="38" spans="3:8" ht="12.75" customHeight="1">
      <c r="C38" s="140">
        <v>1002</v>
      </c>
      <c r="D38" s="140">
        <v>100</v>
      </c>
      <c r="E38" s="140">
        <v>613100</v>
      </c>
      <c r="F38" s="131">
        <v>613100</v>
      </c>
      <c r="G38" s="132" t="s">
        <v>29</v>
      </c>
      <c r="H38" s="142">
        <v>10770</v>
      </c>
    </row>
    <row r="39" spans="3:8" ht="12.75" customHeight="1">
      <c r="C39" s="140">
        <v>1002</v>
      </c>
      <c r="D39" s="140">
        <v>900</v>
      </c>
      <c r="E39" s="140">
        <v>613200</v>
      </c>
      <c r="F39" s="131">
        <v>613200</v>
      </c>
      <c r="G39" s="132" t="s">
        <v>30</v>
      </c>
      <c r="H39" s="142">
        <v>247610</v>
      </c>
    </row>
    <row r="40" spans="3:8" ht="12.75" customHeight="1">
      <c r="C40" s="140">
        <v>1002</v>
      </c>
      <c r="D40" s="140">
        <v>700</v>
      </c>
      <c r="E40" s="140">
        <v>613300</v>
      </c>
      <c r="F40" s="131">
        <v>613300</v>
      </c>
      <c r="G40" s="132" t="s">
        <v>391</v>
      </c>
      <c r="H40" s="142">
        <v>227060</v>
      </c>
    </row>
    <row r="41" spans="3:8" ht="12.75" customHeight="1">
      <c r="C41" s="140">
        <v>1002</v>
      </c>
      <c r="D41" s="140">
        <v>100</v>
      </c>
      <c r="E41" s="140">
        <v>613400</v>
      </c>
      <c r="F41" s="131">
        <v>613400</v>
      </c>
      <c r="G41" s="132" t="s">
        <v>32</v>
      </c>
      <c r="H41" s="142">
        <v>74870</v>
      </c>
    </row>
    <row r="42" spans="3:8" ht="12.75" customHeight="1">
      <c r="C42" s="140">
        <v>1002</v>
      </c>
      <c r="D42" s="140">
        <v>900</v>
      </c>
      <c r="E42" s="140">
        <v>613500</v>
      </c>
      <c r="F42" s="131">
        <v>613500</v>
      </c>
      <c r="G42" s="132" t="s">
        <v>33</v>
      </c>
      <c r="H42" s="142">
        <v>26420</v>
      </c>
    </row>
    <row r="43" spans="3:8" ht="12.75" customHeight="1">
      <c r="C43" s="140">
        <v>1002</v>
      </c>
      <c r="D43" s="140">
        <v>100</v>
      </c>
      <c r="E43" s="140">
        <v>613700</v>
      </c>
      <c r="F43" s="131">
        <v>613700</v>
      </c>
      <c r="G43" s="132" t="s">
        <v>34</v>
      </c>
      <c r="H43" s="142">
        <v>263270</v>
      </c>
    </row>
    <row r="44" spans="3:8" ht="12.75" customHeight="1">
      <c r="C44" s="140">
        <v>1002</v>
      </c>
      <c r="D44" s="140">
        <v>100</v>
      </c>
      <c r="E44" s="140">
        <v>613800</v>
      </c>
      <c r="F44" s="131">
        <v>613800</v>
      </c>
      <c r="G44" s="143" t="s">
        <v>392</v>
      </c>
      <c r="H44" s="142">
        <v>3910</v>
      </c>
    </row>
    <row r="45" spans="3:8" ht="12.75" customHeight="1">
      <c r="C45" s="140">
        <v>1002</v>
      </c>
      <c r="D45" s="140">
        <v>100</v>
      </c>
      <c r="E45" s="140">
        <v>613900</v>
      </c>
      <c r="F45" s="131">
        <v>613900</v>
      </c>
      <c r="G45" s="132" t="s">
        <v>35</v>
      </c>
      <c r="H45" s="142">
        <v>376800</v>
      </c>
    </row>
    <row r="46" spans="3:8" ht="12.75" customHeight="1">
      <c r="C46" s="140">
        <v>1002</v>
      </c>
      <c r="D46" s="141"/>
      <c r="E46" s="141">
        <v>614000</v>
      </c>
      <c r="F46" s="128"/>
      <c r="G46" s="129" t="s">
        <v>385</v>
      </c>
      <c r="H46" s="145">
        <f>(H47+H48+H49+H50+H51+H52)</f>
        <v>1298700</v>
      </c>
    </row>
    <row r="47" spans="3:8" ht="12.75" customHeight="1">
      <c r="C47" s="140">
        <v>1002</v>
      </c>
      <c r="D47" s="140" t="s">
        <v>393</v>
      </c>
      <c r="E47" s="140">
        <v>614100</v>
      </c>
      <c r="F47" s="131"/>
      <c r="G47" s="132" t="s">
        <v>394</v>
      </c>
      <c r="H47" s="142">
        <v>525000</v>
      </c>
    </row>
    <row r="48" spans="3:8" ht="12.75" customHeight="1">
      <c r="C48" s="140">
        <v>1002</v>
      </c>
      <c r="D48" s="140" t="s">
        <v>395</v>
      </c>
      <c r="E48" s="140">
        <v>614200</v>
      </c>
      <c r="F48" s="131"/>
      <c r="G48" s="132" t="s">
        <v>73</v>
      </c>
      <c r="H48" s="142">
        <v>253000</v>
      </c>
    </row>
    <row r="49" spans="3:8" ht="12.75" customHeight="1">
      <c r="C49" s="140">
        <v>1002</v>
      </c>
      <c r="D49" s="140" t="s">
        <v>396</v>
      </c>
      <c r="E49" s="140">
        <v>614300</v>
      </c>
      <c r="F49" s="131"/>
      <c r="G49" s="132" t="s">
        <v>386</v>
      </c>
      <c r="H49" s="142">
        <v>184700</v>
      </c>
    </row>
    <row r="50" spans="3:8" ht="12.75" customHeight="1">
      <c r="C50" s="140">
        <v>1002</v>
      </c>
      <c r="D50" s="140">
        <v>800</v>
      </c>
      <c r="E50" s="140">
        <v>614400</v>
      </c>
      <c r="F50" s="131"/>
      <c r="G50" s="132" t="s">
        <v>80</v>
      </c>
      <c r="H50" s="142">
        <v>66000</v>
      </c>
    </row>
    <row r="51" spans="3:8" ht="12.75" customHeight="1">
      <c r="C51" s="140">
        <v>1002</v>
      </c>
      <c r="D51" s="140">
        <v>1100</v>
      </c>
      <c r="E51" s="140">
        <v>614500</v>
      </c>
      <c r="F51" s="131"/>
      <c r="G51" s="132" t="s">
        <v>237</v>
      </c>
      <c r="H51" s="142">
        <v>60000</v>
      </c>
    </row>
    <row r="52" spans="3:8" ht="12.75" customHeight="1">
      <c r="C52" s="140">
        <v>1002</v>
      </c>
      <c r="D52" s="140">
        <v>1400</v>
      </c>
      <c r="E52" s="140">
        <v>614800</v>
      </c>
      <c r="F52" s="131"/>
      <c r="G52" s="132" t="s">
        <v>240</v>
      </c>
      <c r="H52" s="142">
        <v>210000</v>
      </c>
    </row>
    <row r="53" spans="3:8" ht="12.75" customHeight="1">
      <c r="C53" s="140">
        <v>1002</v>
      </c>
      <c r="D53" s="141"/>
      <c r="E53" s="141">
        <v>615000</v>
      </c>
      <c r="F53" s="128"/>
      <c r="G53" s="129" t="s">
        <v>74</v>
      </c>
      <c r="H53" s="145">
        <f>(H54+H55+H56)</f>
        <v>645000</v>
      </c>
    </row>
    <row r="54" spans="3:8" ht="12.75" customHeight="1">
      <c r="C54" s="140">
        <v>1002</v>
      </c>
      <c r="D54" s="140">
        <v>500</v>
      </c>
      <c r="E54" s="140">
        <v>615100</v>
      </c>
      <c r="F54" s="131"/>
      <c r="G54" s="132" t="s">
        <v>397</v>
      </c>
      <c r="H54" s="142">
        <v>10000</v>
      </c>
    </row>
    <row r="55" spans="3:8" ht="12.75" customHeight="1">
      <c r="C55" s="140">
        <v>1002</v>
      </c>
      <c r="D55" s="140" t="s">
        <v>398</v>
      </c>
      <c r="E55" s="140">
        <v>615200</v>
      </c>
      <c r="F55" s="131"/>
      <c r="G55" s="132" t="s">
        <v>75</v>
      </c>
      <c r="H55" s="142">
        <v>615000</v>
      </c>
    </row>
    <row r="56" spans="3:8" ht="12.75" customHeight="1">
      <c r="C56" s="140">
        <v>1002</v>
      </c>
      <c r="D56" s="140" t="s">
        <v>399</v>
      </c>
      <c r="E56" s="140">
        <v>615300</v>
      </c>
      <c r="F56" s="131"/>
      <c r="G56" s="132" t="s">
        <v>78</v>
      </c>
      <c r="H56" s="142">
        <v>20000</v>
      </c>
    </row>
    <row r="57" spans="3:8" ht="12.75" customHeight="1">
      <c r="C57" s="140">
        <v>1002</v>
      </c>
      <c r="D57" s="140">
        <v>700</v>
      </c>
      <c r="E57" s="141">
        <v>616000</v>
      </c>
      <c r="F57" s="128"/>
      <c r="G57" s="129" t="s">
        <v>84</v>
      </c>
      <c r="H57" s="145">
        <v>5000</v>
      </c>
    </row>
    <row r="58" spans="3:8" ht="12.75" customHeight="1">
      <c r="C58" s="140">
        <v>1002</v>
      </c>
      <c r="D58" s="140"/>
      <c r="E58" s="140">
        <v>821300</v>
      </c>
      <c r="F58" s="128">
        <v>821000</v>
      </c>
      <c r="G58" s="129" t="s">
        <v>400</v>
      </c>
      <c r="H58" s="130">
        <f>(H59+H60+H61+H62+H63)</f>
        <v>1126570</v>
      </c>
    </row>
    <row r="59" spans="3:8" ht="12.75" customHeight="1">
      <c r="C59" s="140">
        <v>1002</v>
      </c>
      <c r="D59" s="140">
        <v>1000</v>
      </c>
      <c r="E59" s="140">
        <v>821100</v>
      </c>
      <c r="F59" s="128"/>
      <c r="G59" s="132" t="s">
        <v>77</v>
      </c>
      <c r="H59" s="149">
        <v>5000</v>
      </c>
    </row>
    <row r="60" spans="3:8" ht="12.75" customHeight="1">
      <c r="C60" s="140">
        <v>1002</v>
      </c>
      <c r="D60" s="140" t="s">
        <v>401</v>
      </c>
      <c r="E60" s="140">
        <v>821200</v>
      </c>
      <c r="F60" s="128"/>
      <c r="G60" s="132" t="s">
        <v>39</v>
      </c>
      <c r="H60" s="149">
        <v>712000</v>
      </c>
    </row>
    <row r="61" spans="3:8" ht="12.75" customHeight="1">
      <c r="C61" s="140">
        <v>1002</v>
      </c>
      <c r="D61" s="140">
        <v>1300</v>
      </c>
      <c r="E61" s="140">
        <v>821300</v>
      </c>
      <c r="F61" s="131">
        <v>821300</v>
      </c>
      <c r="G61" s="132" t="s">
        <v>402</v>
      </c>
      <c r="H61" s="142">
        <v>99570</v>
      </c>
    </row>
    <row r="62" spans="3:8" ht="12.75" customHeight="1">
      <c r="C62" s="140">
        <v>1002</v>
      </c>
      <c r="D62" s="140">
        <v>1300</v>
      </c>
      <c r="E62" s="140">
        <v>821500</v>
      </c>
      <c r="F62" s="131"/>
      <c r="G62" s="132" t="s">
        <v>40</v>
      </c>
      <c r="H62" s="142">
        <v>10000</v>
      </c>
    </row>
    <row r="63" spans="3:8" ht="12.75" customHeight="1">
      <c r="C63" s="140">
        <v>1002</v>
      </c>
      <c r="D63" s="140">
        <v>1200</v>
      </c>
      <c r="E63" s="140">
        <v>821600</v>
      </c>
      <c r="F63" s="131"/>
      <c r="G63" s="132" t="s">
        <v>76</v>
      </c>
      <c r="H63" s="142">
        <v>300000</v>
      </c>
    </row>
    <row r="64" spans="3:8" ht="12.75" customHeight="1">
      <c r="C64" s="140"/>
      <c r="D64" s="140"/>
      <c r="E64" s="140"/>
      <c r="F64" s="131"/>
      <c r="G64" s="132" t="s">
        <v>43</v>
      </c>
      <c r="H64" s="142">
        <v>82</v>
      </c>
    </row>
    <row r="65" spans="3:8" ht="12.75" customHeight="1">
      <c r="C65" s="140"/>
      <c r="D65" s="140"/>
      <c r="E65" s="140"/>
      <c r="F65" s="128"/>
      <c r="G65" s="129" t="s">
        <v>403</v>
      </c>
      <c r="H65" s="130">
        <f>SUM(H32+H35+H37+H58+H31+H57+H46+H53)</f>
        <v>6050120</v>
      </c>
    </row>
    <row r="66" spans="3:9" ht="12.75" customHeight="1">
      <c r="C66" s="150"/>
      <c r="D66" s="150"/>
      <c r="E66" s="134"/>
      <c r="F66" s="151"/>
      <c r="G66" s="152"/>
      <c r="H66" s="153"/>
      <c r="I66" s="150"/>
    </row>
    <row r="67" spans="5:8" ht="12.75">
      <c r="E67" s="134"/>
      <c r="F67" s="154"/>
      <c r="G67" s="152"/>
      <c r="H67" s="135"/>
    </row>
    <row r="68" spans="5:8" ht="9" customHeight="1">
      <c r="E68" s="134"/>
      <c r="F68" s="154"/>
      <c r="G68" s="152"/>
      <c r="H68" s="153"/>
    </row>
    <row r="69" spans="5:8" ht="8.25" customHeight="1" hidden="1">
      <c r="E69" s="155"/>
      <c r="F69" s="154"/>
      <c r="G69" s="152"/>
      <c r="H69" s="153"/>
    </row>
    <row r="70" spans="5:8" ht="16.5" customHeight="1" hidden="1">
      <c r="E70" s="156"/>
      <c r="F70" s="135"/>
      <c r="G70" s="146"/>
      <c r="H70" s="135"/>
    </row>
    <row r="71" spans="5:8" ht="57" customHeight="1">
      <c r="E71" s="157" t="s">
        <v>45</v>
      </c>
      <c r="F71" s="137" t="s">
        <v>45</v>
      </c>
      <c r="G71" s="158" t="s">
        <v>46</v>
      </c>
      <c r="H71" s="159" t="s">
        <v>89</v>
      </c>
    </row>
    <row r="72" spans="5:8" ht="15.75" customHeight="1">
      <c r="E72" s="100">
        <v>100</v>
      </c>
      <c r="F72" s="160">
        <v>100</v>
      </c>
      <c r="G72" s="161" t="s">
        <v>47</v>
      </c>
      <c r="H72" s="162">
        <v>2594800</v>
      </c>
    </row>
    <row r="73" spans="5:8" ht="16.5" customHeight="1" hidden="1">
      <c r="E73" s="100"/>
      <c r="F73" s="163">
        <v>100</v>
      </c>
      <c r="G73" s="164" t="s">
        <v>47</v>
      </c>
      <c r="H73" s="165"/>
    </row>
    <row r="74" spans="5:8" ht="12.75">
      <c r="E74" s="100">
        <v>200</v>
      </c>
      <c r="F74" s="163">
        <v>200</v>
      </c>
      <c r="G74" s="164" t="s">
        <v>48</v>
      </c>
      <c r="H74" s="166">
        <v>0</v>
      </c>
    </row>
    <row r="75" spans="5:8" ht="16.5" customHeight="1">
      <c r="E75" s="100">
        <v>300</v>
      </c>
      <c r="F75" s="163">
        <v>300</v>
      </c>
      <c r="G75" s="164" t="s">
        <v>49</v>
      </c>
      <c r="H75" s="165">
        <v>60000</v>
      </c>
    </row>
    <row r="76" spans="5:8" ht="16.5" customHeight="1">
      <c r="E76" s="100">
        <v>400</v>
      </c>
      <c r="F76" s="163">
        <v>400</v>
      </c>
      <c r="G76" s="164" t="s">
        <v>50</v>
      </c>
      <c r="H76" s="165">
        <v>348000</v>
      </c>
    </row>
    <row r="77" spans="5:8" ht="15.75" customHeight="1">
      <c r="E77" s="100">
        <v>500</v>
      </c>
      <c r="F77" s="163">
        <v>500</v>
      </c>
      <c r="G77" s="164" t="s">
        <v>51</v>
      </c>
      <c r="H77" s="165">
        <v>10000</v>
      </c>
    </row>
    <row r="78" spans="5:8" ht="15" customHeight="1">
      <c r="E78" s="100">
        <v>600</v>
      </c>
      <c r="F78" s="163">
        <v>600</v>
      </c>
      <c r="G78" s="164" t="s">
        <v>52</v>
      </c>
      <c r="H78" s="165">
        <v>245800</v>
      </c>
    </row>
    <row r="79" spans="5:8" ht="15" customHeight="1">
      <c r="E79" s="100">
        <v>700</v>
      </c>
      <c r="F79" s="163">
        <v>700</v>
      </c>
      <c r="G79" s="164" t="s">
        <v>53</v>
      </c>
      <c r="H79" s="165">
        <v>1274000</v>
      </c>
    </row>
    <row r="80" spans="5:8" ht="15.75" customHeight="1">
      <c r="E80" s="100">
        <v>800</v>
      </c>
      <c r="F80" s="163">
        <v>800</v>
      </c>
      <c r="G80" s="164" t="s">
        <v>54</v>
      </c>
      <c r="H80" s="165">
        <v>538000</v>
      </c>
    </row>
    <row r="81" spans="5:8" ht="16.5" customHeight="1">
      <c r="E81" s="100">
        <v>900</v>
      </c>
      <c r="F81" s="163">
        <v>900</v>
      </c>
      <c r="G81" s="164" t="s">
        <v>55</v>
      </c>
      <c r="H81" s="165">
        <v>280000</v>
      </c>
    </row>
    <row r="82" spans="5:8" ht="12.75">
      <c r="E82" s="100">
        <v>1000</v>
      </c>
      <c r="F82" s="163">
        <v>1000</v>
      </c>
      <c r="G82" s="164" t="s">
        <v>56</v>
      </c>
      <c r="H82" s="165">
        <v>65000</v>
      </c>
    </row>
    <row r="83" spans="5:8" ht="15" customHeight="1">
      <c r="E83" s="100">
        <v>1100</v>
      </c>
      <c r="F83" s="163">
        <v>1100</v>
      </c>
      <c r="G83" s="167" t="s">
        <v>61</v>
      </c>
      <c r="H83" s="165">
        <v>60000</v>
      </c>
    </row>
    <row r="84" spans="5:8" ht="12.75">
      <c r="E84" s="100">
        <v>1200</v>
      </c>
      <c r="F84" s="163">
        <v>1200</v>
      </c>
      <c r="G84" s="164" t="s">
        <v>57</v>
      </c>
      <c r="H84" s="165">
        <v>340000</v>
      </c>
    </row>
    <row r="85" spans="5:8" ht="12.75">
      <c r="E85" s="100">
        <v>1300</v>
      </c>
      <c r="F85" s="163">
        <v>1300</v>
      </c>
      <c r="G85" s="164" t="s">
        <v>58</v>
      </c>
      <c r="H85" s="165">
        <v>110000</v>
      </c>
    </row>
    <row r="86" spans="5:8" ht="12.75">
      <c r="E86" s="100">
        <v>1400</v>
      </c>
      <c r="F86" s="163">
        <v>1400</v>
      </c>
      <c r="G86" s="164" t="s">
        <v>59</v>
      </c>
      <c r="H86" s="165">
        <v>332900</v>
      </c>
    </row>
    <row r="87" spans="5:8" ht="12.75" customHeight="1">
      <c r="E87" s="100"/>
      <c r="F87" s="128"/>
      <c r="G87" s="168" t="s">
        <v>60</v>
      </c>
      <c r="H87" s="115">
        <f>SUM(H72:H86)</f>
        <v>6258500</v>
      </c>
    </row>
    <row r="88" spans="5:8" ht="9" customHeight="1">
      <c r="E88" s="135"/>
      <c r="F88" s="135"/>
      <c r="G88" s="169"/>
      <c r="H88" s="135"/>
    </row>
    <row r="89" spans="5:8" ht="2.25" customHeight="1">
      <c r="E89" s="135"/>
      <c r="F89" s="135"/>
      <c r="G89" s="170"/>
      <c r="H89" s="135"/>
    </row>
    <row r="90" spans="5:8" ht="12.75">
      <c r="E90" s="135"/>
      <c r="F90" s="216"/>
      <c r="G90" s="216"/>
      <c r="H90" s="216"/>
    </row>
    <row r="91" spans="5:8" ht="7.5" customHeight="1">
      <c r="E91" s="135"/>
      <c r="F91" s="135"/>
      <c r="G91" s="146"/>
      <c r="H91" s="135"/>
    </row>
    <row r="92" spans="5:8" ht="12.75">
      <c r="E92" s="135"/>
      <c r="F92" s="135"/>
      <c r="G92" s="212"/>
      <c r="H92" s="212"/>
    </row>
    <row r="93" spans="5:8" ht="8.25" customHeight="1">
      <c r="E93" s="135"/>
      <c r="F93" s="135"/>
      <c r="G93" s="146"/>
      <c r="H93" s="135"/>
    </row>
    <row r="94" spans="5:8" ht="12.75">
      <c r="E94" s="135"/>
      <c r="F94" s="135"/>
      <c r="G94" s="146"/>
      <c r="H94" s="171"/>
    </row>
    <row r="95" spans="5:8" ht="12.75">
      <c r="E95" s="135"/>
      <c r="F95" s="135"/>
      <c r="G95" s="146"/>
      <c r="H95" s="171"/>
    </row>
    <row r="96" spans="5:8" ht="13.5" customHeight="1">
      <c r="E96" s="135"/>
      <c r="F96" s="135"/>
      <c r="G96" s="146"/>
      <c r="H96" s="171"/>
    </row>
    <row r="97" spans="5:8" ht="2.25" customHeight="1" hidden="1">
      <c r="E97" s="135"/>
      <c r="F97" s="135"/>
      <c r="G97" s="146"/>
      <c r="H97" s="171"/>
    </row>
    <row r="98" spans="5:8" ht="12" customHeight="1">
      <c r="E98" s="135"/>
      <c r="F98" s="135"/>
      <c r="G98" s="146"/>
      <c r="H98" s="135"/>
    </row>
    <row r="99" spans="5:8" ht="12.75">
      <c r="E99" s="135"/>
      <c r="F99" s="135"/>
      <c r="G99" s="146"/>
      <c r="H99" s="171"/>
    </row>
    <row r="116" ht="24" customHeight="1"/>
    <row r="117" ht="7.5" customHeight="1"/>
    <row r="118" ht="11.25" customHeight="1"/>
    <row r="119" ht="1.5" customHeight="1" hidden="1"/>
    <row r="120" ht="9" customHeight="1"/>
    <row r="122" ht="6" customHeight="1"/>
    <row r="123" ht="12.75" customHeight="1" hidden="1"/>
    <row r="124" ht="12.75" customHeight="1" hidden="1"/>
    <row r="130" ht="3" customHeight="1" hidden="1"/>
    <row r="131" ht="10.5" customHeight="1"/>
    <row r="132" ht="10.5" customHeight="1"/>
    <row r="133" ht="12" customHeight="1"/>
    <row r="134" ht="16.5" customHeight="1"/>
  </sheetData>
  <sheetProtection/>
  <mergeCells count="6">
    <mergeCell ref="G92:H92"/>
    <mergeCell ref="C4:H4"/>
    <mergeCell ref="C5:H5"/>
    <mergeCell ref="F6:G6"/>
    <mergeCell ref="F29:G29"/>
    <mergeCell ref="F90:H90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82"/>
  <sheetViews>
    <sheetView tabSelected="1" zoomScale="75" zoomScaleNormal="75" zoomScalePageLayoutView="0" workbookViewId="0" topLeftCell="C1">
      <selection activeCell="G359" sqref="G358:G359"/>
    </sheetView>
  </sheetViews>
  <sheetFormatPr defaultColWidth="9.140625" defaultRowHeight="12.75"/>
  <cols>
    <col min="1" max="1" width="1.8515625" style="0" customWidth="1"/>
    <col min="2" max="2" width="10.7109375" style="0" customWidth="1"/>
    <col min="3" max="3" width="30.57421875" style="0" customWidth="1"/>
    <col min="4" max="5" width="10.421875" style="0" bestFit="1" customWidth="1"/>
    <col min="6" max="6" width="9.28125" style="0" bestFit="1" customWidth="1"/>
    <col min="7" max="7" width="12.28125" style="0" customWidth="1"/>
    <col min="8" max="8" width="6.8515625" style="0" customWidth="1"/>
    <col min="9" max="9" width="10.8515625" style="0" customWidth="1"/>
    <col min="10" max="12" width="11.8515625" style="0" customWidth="1"/>
    <col min="13" max="13" width="11.7109375" style="0" customWidth="1"/>
    <col min="14" max="14" width="11.8515625" style="0" customWidth="1"/>
  </cols>
  <sheetData>
    <row r="2" spans="1:4" ht="12.75">
      <c r="A2" s="225" t="s">
        <v>404</v>
      </c>
      <c r="B2" s="225"/>
      <c r="C2" s="225"/>
      <c r="D2" s="225"/>
    </row>
    <row r="3" spans="8:14" ht="12.75">
      <c r="H3" s="213" t="s">
        <v>405</v>
      </c>
      <c r="I3" s="213"/>
      <c r="J3" s="213"/>
      <c r="K3" s="213"/>
      <c r="L3" s="213"/>
      <c r="M3" s="213"/>
      <c r="N3" s="213"/>
    </row>
    <row r="7" spans="8:14" ht="12.75">
      <c r="H7" s="172" t="s">
        <v>451</v>
      </c>
      <c r="I7" s="172"/>
      <c r="J7" s="172"/>
      <c r="K7" s="172"/>
      <c r="L7" s="172"/>
      <c r="M7" s="172"/>
      <c r="N7" s="172"/>
    </row>
    <row r="9" spans="8:16" ht="12.75">
      <c r="H9" s="225" t="s">
        <v>452</v>
      </c>
      <c r="I9" s="225"/>
      <c r="J9" s="225"/>
      <c r="K9" s="225"/>
      <c r="L9" s="225"/>
      <c r="M9" s="225"/>
      <c r="N9" s="225"/>
      <c r="O9" s="225"/>
      <c r="P9" s="172"/>
    </row>
    <row r="11" spans="8:14" ht="12.75">
      <c r="H11" s="172" t="s">
        <v>453</v>
      </c>
      <c r="I11" s="172"/>
      <c r="J11" s="172"/>
      <c r="K11" s="172"/>
      <c r="L11" s="172"/>
      <c r="M11" s="172"/>
      <c r="N11" s="172"/>
    </row>
    <row r="13" spans="8:14" ht="12.75">
      <c r="H13" s="172" t="s">
        <v>454</v>
      </c>
      <c r="I13" s="172"/>
      <c r="J13" s="172"/>
      <c r="K13" s="172"/>
      <c r="L13" s="172"/>
      <c r="M13" s="172"/>
      <c r="N13" s="172"/>
    </row>
    <row r="15" spans="8:16" ht="26.25" customHeight="1">
      <c r="H15" s="198" t="s">
        <v>455</v>
      </c>
      <c r="I15" s="198"/>
      <c r="J15" s="198"/>
      <c r="K15" s="198"/>
      <c r="L15" s="198"/>
      <c r="M15" s="198"/>
      <c r="N15" s="198"/>
      <c r="O15" s="198"/>
      <c r="P15" s="173"/>
    </row>
    <row r="17" spans="8:10" ht="12.75">
      <c r="H17" s="172" t="s">
        <v>406</v>
      </c>
      <c r="I17" s="172"/>
      <c r="J17" s="172"/>
    </row>
    <row r="18" spans="8:10" ht="12.75">
      <c r="H18" s="172"/>
      <c r="I18" s="172"/>
      <c r="J18" s="172"/>
    </row>
    <row r="20" spans="9:14" ht="12.75" customHeight="1">
      <c r="I20" s="218" t="s">
        <v>407</v>
      </c>
      <c r="J20" s="220" t="s">
        <v>408</v>
      </c>
      <c r="K20" s="221"/>
      <c r="L20" s="221"/>
      <c r="M20" s="222"/>
      <c r="N20" s="223" t="s">
        <v>409</v>
      </c>
    </row>
    <row r="21" spans="9:14" ht="24">
      <c r="I21" s="219"/>
      <c r="J21" s="175" t="s">
        <v>410</v>
      </c>
      <c r="K21" s="175" t="s">
        <v>411</v>
      </c>
      <c r="L21" s="175" t="s">
        <v>412</v>
      </c>
      <c r="M21" s="175" t="s">
        <v>413</v>
      </c>
      <c r="N21" s="224"/>
    </row>
    <row r="22" spans="1:14" ht="12.75">
      <c r="A22" s="133"/>
      <c r="B22" s="133"/>
      <c r="C22" s="133"/>
      <c r="D22" s="133"/>
      <c r="E22" s="133"/>
      <c r="F22" s="133"/>
      <c r="G22" s="133"/>
      <c r="H22" s="172"/>
      <c r="I22" s="177" t="s">
        <v>414</v>
      </c>
      <c r="J22" s="178">
        <v>5000</v>
      </c>
      <c r="K22" s="178">
        <v>0</v>
      </c>
      <c r="L22" s="178">
        <v>0</v>
      </c>
      <c r="M22" s="178">
        <v>0</v>
      </c>
      <c r="N22" s="179">
        <f>SUM(J22:M22)</f>
        <v>5000</v>
      </c>
    </row>
    <row r="23" spans="9:14" ht="12.75">
      <c r="I23" s="177" t="s">
        <v>415</v>
      </c>
      <c r="J23" s="178">
        <v>5000</v>
      </c>
      <c r="K23" s="178">
        <v>0</v>
      </c>
      <c r="L23" s="178">
        <v>0</v>
      </c>
      <c r="M23" s="178">
        <v>0</v>
      </c>
      <c r="N23" s="179">
        <f>SUM(J23:M23)</f>
        <v>5000</v>
      </c>
    </row>
    <row r="24" spans="1:14" ht="12.75">
      <c r="A24" s="133"/>
      <c r="B24" s="133"/>
      <c r="C24" s="133"/>
      <c r="D24" s="133"/>
      <c r="E24" s="133"/>
      <c r="F24" s="133"/>
      <c r="G24" s="133"/>
      <c r="H24" s="172"/>
      <c r="I24" s="177" t="s">
        <v>416</v>
      </c>
      <c r="J24" s="178">
        <v>5000</v>
      </c>
      <c r="K24" s="178">
        <v>0</v>
      </c>
      <c r="L24" s="178">
        <v>0</v>
      </c>
      <c r="M24" s="178">
        <v>0</v>
      </c>
      <c r="N24" s="179">
        <f>SUM(J24:M24)</f>
        <v>5000</v>
      </c>
    </row>
    <row r="25" spans="9:14" ht="12.75">
      <c r="I25" s="180" t="s">
        <v>417</v>
      </c>
      <c r="J25" s="179">
        <f>SUM(J22:J24)</f>
        <v>15000</v>
      </c>
      <c r="K25" s="179">
        <f>SUM(K22:K24)</f>
        <v>0</v>
      </c>
      <c r="L25" s="179">
        <f>SUM(L22:L24)</f>
        <v>0</v>
      </c>
      <c r="M25" s="179">
        <f>SUM(M22:M24)</f>
        <v>0</v>
      </c>
      <c r="N25" s="179">
        <f>SUM(J25:M25)</f>
        <v>15000</v>
      </c>
    </row>
    <row r="26" spans="9:14" ht="12.75">
      <c r="I26" s="181"/>
      <c r="J26" s="181"/>
      <c r="K26" s="181"/>
      <c r="L26" s="181"/>
      <c r="M26" s="181"/>
      <c r="N26" s="181"/>
    </row>
    <row r="27" spans="2:14" ht="12.75">
      <c r="B27" s="229" t="s">
        <v>418</v>
      </c>
      <c r="C27" s="229"/>
      <c r="D27" s="229"/>
      <c r="E27" s="229"/>
      <c r="F27" s="229"/>
      <c r="G27" s="229"/>
      <c r="I27" s="181"/>
      <c r="J27" s="181"/>
      <c r="K27" s="181"/>
      <c r="L27" s="181"/>
      <c r="M27" s="181"/>
      <c r="N27" s="181"/>
    </row>
    <row r="28" spans="2:14" ht="12.75">
      <c r="B28" s="229"/>
      <c r="C28" s="229"/>
      <c r="D28" s="229"/>
      <c r="E28" s="229"/>
      <c r="F28" s="229"/>
      <c r="G28" s="229"/>
      <c r="I28" s="181"/>
      <c r="J28" s="181"/>
      <c r="K28" s="181"/>
      <c r="L28" s="181"/>
      <c r="M28" s="181"/>
      <c r="N28" s="181"/>
    </row>
    <row r="29" spans="2:14" ht="12.75">
      <c r="B29" s="229"/>
      <c r="C29" s="229"/>
      <c r="D29" s="229"/>
      <c r="E29" s="229"/>
      <c r="F29" s="229"/>
      <c r="G29" s="229"/>
      <c r="I29" s="181"/>
      <c r="J29" s="181"/>
      <c r="K29" s="181"/>
      <c r="L29" s="181"/>
      <c r="M29" s="181"/>
      <c r="N29" s="181"/>
    </row>
    <row r="30" spans="2:14" ht="12.75">
      <c r="B30" s="229"/>
      <c r="C30" s="229"/>
      <c r="D30" s="229"/>
      <c r="E30" s="229"/>
      <c r="F30" s="229"/>
      <c r="G30" s="229"/>
      <c r="I30" s="181"/>
      <c r="J30" s="181"/>
      <c r="K30" s="181"/>
      <c r="L30" s="181"/>
      <c r="M30" s="181"/>
      <c r="N30" s="181"/>
    </row>
    <row r="31" spans="8:15" ht="12.75">
      <c r="H31" s="225" t="s">
        <v>456</v>
      </c>
      <c r="I31" s="225"/>
      <c r="J31" s="225"/>
      <c r="K31" s="225"/>
      <c r="L31" s="225"/>
      <c r="M31" s="225"/>
      <c r="N31" s="225"/>
      <c r="O31" s="225"/>
    </row>
    <row r="33" spans="8:15" ht="12.75">
      <c r="H33" s="225" t="s">
        <v>457</v>
      </c>
      <c r="I33" s="225"/>
      <c r="J33" s="225"/>
      <c r="K33" s="225"/>
      <c r="L33" s="225"/>
      <c r="M33" s="225"/>
      <c r="N33" s="225"/>
      <c r="O33" s="225"/>
    </row>
    <row r="35" spans="8:14" ht="12.75">
      <c r="H35" s="172" t="s">
        <v>458</v>
      </c>
      <c r="I35" s="172"/>
      <c r="J35" s="172"/>
      <c r="K35" s="172"/>
      <c r="L35" s="172"/>
      <c r="M35" s="172"/>
      <c r="N35" s="172"/>
    </row>
    <row r="37" spans="8:14" ht="12.75">
      <c r="H37" s="172" t="s">
        <v>454</v>
      </c>
      <c r="I37" s="172"/>
      <c r="J37" s="172"/>
      <c r="K37" s="172"/>
      <c r="L37" s="172"/>
      <c r="M37" s="172"/>
      <c r="N37" s="172"/>
    </row>
    <row r="39" spans="8:15" ht="26.25" customHeight="1">
      <c r="H39" s="197" t="s">
        <v>459</v>
      </c>
      <c r="I39" s="197"/>
      <c r="J39" s="197"/>
      <c r="K39" s="197"/>
      <c r="L39" s="197"/>
      <c r="M39" s="197"/>
      <c r="N39" s="197"/>
      <c r="O39" s="197"/>
    </row>
    <row r="41" spans="8:10" ht="12.75">
      <c r="H41" s="172" t="s">
        <v>406</v>
      </c>
      <c r="I41" s="172"/>
      <c r="J41" s="172"/>
    </row>
    <row r="42" spans="8:10" ht="12.75">
      <c r="H42" s="172"/>
      <c r="I42" s="172"/>
      <c r="J42" s="172"/>
    </row>
    <row r="44" spans="9:14" ht="12.75">
      <c r="I44" s="218" t="s">
        <v>407</v>
      </c>
      <c r="J44" s="220" t="s">
        <v>408</v>
      </c>
      <c r="K44" s="221"/>
      <c r="L44" s="221"/>
      <c r="M44" s="222"/>
      <c r="N44" s="223" t="s">
        <v>409</v>
      </c>
    </row>
    <row r="45" spans="9:14" ht="24">
      <c r="I45" s="219"/>
      <c r="J45" s="175" t="s">
        <v>410</v>
      </c>
      <c r="K45" s="175" t="s">
        <v>411</v>
      </c>
      <c r="L45" s="175" t="s">
        <v>412</v>
      </c>
      <c r="M45" s="175" t="s">
        <v>413</v>
      </c>
      <c r="N45" s="224"/>
    </row>
    <row r="46" spans="8:14" ht="12.75">
      <c r="H46" s="172"/>
      <c r="I46" s="177" t="s">
        <v>414</v>
      </c>
      <c r="J46" s="178">
        <v>50000</v>
      </c>
      <c r="K46" s="178">
        <v>100000</v>
      </c>
      <c r="L46" s="178">
        <v>50000</v>
      </c>
      <c r="M46" s="178">
        <v>0</v>
      </c>
      <c r="N46" s="179">
        <f>SUM(J46:M46)</f>
        <v>200000</v>
      </c>
    </row>
    <row r="47" spans="9:14" ht="12.75">
      <c r="I47" s="177" t="s">
        <v>415</v>
      </c>
      <c r="J47" s="178">
        <v>100000</v>
      </c>
      <c r="K47" s="178">
        <v>100000</v>
      </c>
      <c r="L47" s="178">
        <v>200000</v>
      </c>
      <c r="M47" s="178">
        <v>0</v>
      </c>
      <c r="N47" s="179">
        <f>SUM(J47:M47)</f>
        <v>400000</v>
      </c>
    </row>
    <row r="48" spans="8:14" ht="12.75">
      <c r="H48" s="172"/>
      <c r="I48" s="177" t="s">
        <v>416</v>
      </c>
      <c r="J48" s="178">
        <v>0</v>
      </c>
      <c r="K48" s="178">
        <v>0</v>
      </c>
      <c r="L48" s="178">
        <v>0</v>
      </c>
      <c r="M48" s="178">
        <v>0</v>
      </c>
      <c r="N48" s="179">
        <f>SUM(J48:M48)</f>
        <v>0</v>
      </c>
    </row>
    <row r="49" spans="9:14" ht="12.75">
      <c r="I49" s="180" t="s">
        <v>417</v>
      </c>
      <c r="J49" s="179">
        <f>SUM(J46:J48)</f>
        <v>150000</v>
      </c>
      <c r="K49" s="179">
        <f>SUM(K46:K48)</f>
        <v>200000</v>
      </c>
      <c r="L49" s="179">
        <f>SUM(L46:L48)</f>
        <v>250000</v>
      </c>
      <c r="M49" s="179">
        <f>SUM(M46:M48)</f>
        <v>0</v>
      </c>
      <c r="N49" s="179">
        <f>SUM(J49:M49)</f>
        <v>600000</v>
      </c>
    </row>
    <row r="59" spans="2:15" ht="31.5" customHeight="1">
      <c r="B59" s="141" t="s">
        <v>419</v>
      </c>
      <c r="C59" s="182" t="s">
        <v>420</v>
      </c>
      <c r="D59" s="183" t="s">
        <v>414</v>
      </c>
      <c r="E59" s="183" t="s">
        <v>415</v>
      </c>
      <c r="F59" s="183" t="s">
        <v>416</v>
      </c>
      <c r="G59" s="183" t="s">
        <v>421</v>
      </c>
      <c r="H59" s="226" t="s">
        <v>460</v>
      </c>
      <c r="I59" s="199"/>
      <c r="J59" s="199"/>
      <c r="K59" s="199"/>
      <c r="L59" s="199"/>
      <c r="M59" s="199"/>
      <c r="N59" s="199"/>
      <c r="O59" s="199"/>
    </row>
    <row r="60" spans="2:7" ht="12.75">
      <c r="B60" s="140" t="s">
        <v>422</v>
      </c>
      <c r="C60" s="184" t="s">
        <v>423</v>
      </c>
      <c r="D60" s="185">
        <v>5000</v>
      </c>
      <c r="E60" s="185">
        <v>5000</v>
      </c>
      <c r="F60" s="185">
        <v>5000</v>
      </c>
      <c r="G60" s="185">
        <v>15000</v>
      </c>
    </row>
    <row r="61" spans="2:15" ht="12.75">
      <c r="B61" s="140" t="s">
        <v>424</v>
      </c>
      <c r="C61" s="184" t="s">
        <v>425</v>
      </c>
      <c r="D61" s="185">
        <v>200000</v>
      </c>
      <c r="E61" s="185">
        <v>400000</v>
      </c>
      <c r="F61" s="186">
        <v>0</v>
      </c>
      <c r="G61" s="185">
        <v>600000</v>
      </c>
      <c r="H61" s="226" t="s">
        <v>461</v>
      </c>
      <c r="I61" s="225"/>
      <c r="J61" s="225"/>
      <c r="K61" s="225"/>
      <c r="L61" s="225"/>
      <c r="M61" s="225"/>
      <c r="N61" s="225"/>
      <c r="O61" s="225"/>
    </row>
    <row r="62" spans="2:7" ht="12.75">
      <c r="B62" s="140" t="s">
        <v>426</v>
      </c>
      <c r="C62" s="184" t="s">
        <v>427</v>
      </c>
      <c r="D62" s="185">
        <v>10000</v>
      </c>
      <c r="E62" s="185">
        <v>10000</v>
      </c>
      <c r="F62" s="185">
        <v>10000</v>
      </c>
      <c r="G62" s="185">
        <v>30000</v>
      </c>
    </row>
    <row r="63" spans="2:15" ht="12.75">
      <c r="B63" s="140" t="s">
        <v>428</v>
      </c>
      <c r="C63" s="184" t="s">
        <v>429</v>
      </c>
      <c r="D63" s="185">
        <v>30000</v>
      </c>
      <c r="E63" s="186">
        <v>30000</v>
      </c>
      <c r="F63" s="186">
        <v>0</v>
      </c>
      <c r="G63" s="185">
        <v>60000</v>
      </c>
      <c r="H63" s="226" t="s">
        <v>462</v>
      </c>
      <c r="I63" s="199"/>
      <c r="J63" s="199"/>
      <c r="K63" s="199"/>
      <c r="L63" s="199"/>
      <c r="M63" s="199"/>
      <c r="N63" s="199"/>
      <c r="O63" s="199"/>
    </row>
    <row r="64" spans="2:7" ht="12.75">
      <c r="B64" s="140" t="s">
        <v>430</v>
      </c>
      <c r="C64" s="184" t="s">
        <v>431</v>
      </c>
      <c r="D64" s="185">
        <v>50000</v>
      </c>
      <c r="E64" s="185">
        <v>50000</v>
      </c>
      <c r="F64" s="185">
        <v>50000</v>
      </c>
      <c r="G64" s="185">
        <v>150000</v>
      </c>
    </row>
    <row r="65" spans="2:15" ht="12.75">
      <c r="B65" s="140" t="s">
        <v>432</v>
      </c>
      <c r="C65" s="184" t="s">
        <v>433</v>
      </c>
      <c r="D65" s="185">
        <v>100000</v>
      </c>
      <c r="E65" s="185">
        <v>100000</v>
      </c>
      <c r="F65" s="186">
        <v>0</v>
      </c>
      <c r="G65" s="185">
        <v>200000</v>
      </c>
      <c r="H65" s="226" t="s">
        <v>454</v>
      </c>
      <c r="I65" s="199"/>
      <c r="J65" s="199"/>
      <c r="K65" s="199"/>
      <c r="L65" s="199"/>
      <c r="M65" s="199"/>
      <c r="N65" s="199"/>
      <c r="O65" s="199"/>
    </row>
    <row r="66" spans="2:7" ht="12.75">
      <c r="B66" s="140" t="s">
        <v>434</v>
      </c>
      <c r="C66" s="184" t="s">
        <v>435</v>
      </c>
      <c r="D66" s="185">
        <v>150000</v>
      </c>
      <c r="E66" s="185">
        <v>250000</v>
      </c>
      <c r="F66" s="185">
        <v>250000</v>
      </c>
      <c r="G66" s="185">
        <v>650000</v>
      </c>
    </row>
    <row r="67" spans="2:15" ht="26.25" customHeight="1">
      <c r="B67" s="140" t="s">
        <v>436</v>
      </c>
      <c r="C67" s="187" t="s">
        <v>437</v>
      </c>
      <c r="D67" s="185">
        <v>172000</v>
      </c>
      <c r="E67" s="185">
        <v>260000</v>
      </c>
      <c r="F67" s="186">
        <v>0</v>
      </c>
      <c r="G67" s="185">
        <v>432000</v>
      </c>
      <c r="H67" s="227" t="s">
        <v>463</v>
      </c>
      <c r="I67" s="228"/>
      <c r="J67" s="228"/>
      <c r="K67" s="228"/>
      <c r="L67" s="228"/>
      <c r="M67" s="228"/>
      <c r="N67" s="228"/>
      <c r="O67" s="228"/>
    </row>
    <row r="68" spans="2:7" ht="12.75">
      <c r="B68" s="140" t="s">
        <v>438</v>
      </c>
      <c r="C68" s="187" t="s">
        <v>439</v>
      </c>
      <c r="D68" s="185">
        <v>90000</v>
      </c>
      <c r="E68" s="185">
        <v>20000</v>
      </c>
      <c r="F68" s="185">
        <v>20000</v>
      </c>
      <c r="G68" s="185">
        <v>130000</v>
      </c>
    </row>
    <row r="69" spans="2:10" ht="12.75">
      <c r="B69" s="140" t="s">
        <v>440</v>
      </c>
      <c r="C69" s="184" t="s">
        <v>441</v>
      </c>
      <c r="D69" s="185">
        <v>10000</v>
      </c>
      <c r="E69" s="185">
        <v>10000</v>
      </c>
      <c r="F69" s="185">
        <v>10000</v>
      </c>
      <c r="G69" s="185">
        <v>30000</v>
      </c>
      <c r="H69" s="172" t="s">
        <v>406</v>
      </c>
      <c r="I69" s="172"/>
      <c r="J69" s="172"/>
    </row>
    <row r="70" spans="2:10" ht="12.75">
      <c r="B70" s="140" t="s">
        <v>442</v>
      </c>
      <c r="C70" s="184" t="s">
        <v>443</v>
      </c>
      <c r="D70" s="185">
        <v>10000</v>
      </c>
      <c r="E70" s="185">
        <v>10000</v>
      </c>
      <c r="F70" s="185">
        <v>10000</v>
      </c>
      <c r="G70" s="185">
        <v>30000</v>
      </c>
      <c r="H70" s="172"/>
      <c r="I70" s="172"/>
      <c r="J70" s="172"/>
    </row>
    <row r="71" spans="2:7" ht="12.75">
      <c r="B71" s="140" t="s">
        <v>444</v>
      </c>
      <c r="C71" s="184" t="s">
        <v>445</v>
      </c>
      <c r="D71" s="185">
        <v>150000</v>
      </c>
      <c r="E71" s="186">
        <v>0</v>
      </c>
      <c r="F71" s="186">
        <v>0</v>
      </c>
      <c r="G71" s="185">
        <v>150000</v>
      </c>
    </row>
    <row r="72" spans="2:14" ht="12.75" customHeight="1">
      <c r="B72" s="140" t="s">
        <v>446</v>
      </c>
      <c r="C72" s="184" t="s">
        <v>447</v>
      </c>
      <c r="D72" s="185">
        <v>100000</v>
      </c>
      <c r="E72" s="185">
        <v>100000</v>
      </c>
      <c r="F72" s="185">
        <v>100000</v>
      </c>
      <c r="G72" s="185">
        <v>300000</v>
      </c>
      <c r="I72" s="218" t="s">
        <v>407</v>
      </c>
      <c r="J72" s="220" t="s">
        <v>408</v>
      </c>
      <c r="K72" s="221"/>
      <c r="L72" s="221"/>
      <c r="M72" s="222"/>
      <c r="N72" s="223" t="s">
        <v>409</v>
      </c>
    </row>
    <row r="73" spans="2:14" ht="27.75" customHeight="1">
      <c r="B73" s="140" t="s">
        <v>448</v>
      </c>
      <c r="C73" s="187" t="s">
        <v>449</v>
      </c>
      <c r="D73" s="185">
        <v>50000</v>
      </c>
      <c r="E73" s="185">
        <v>50000</v>
      </c>
      <c r="F73" s="185">
        <v>50000</v>
      </c>
      <c r="G73" s="185">
        <v>150000</v>
      </c>
      <c r="I73" s="219"/>
      <c r="J73" s="175" t="s">
        <v>410</v>
      </c>
      <c r="K73" s="175" t="s">
        <v>411</v>
      </c>
      <c r="L73" s="175" t="s">
        <v>412</v>
      </c>
      <c r="M73" s="175" t="s">
        <v>413</v>
      </c>
      <c r="N73" s="224"/>
    </row>
    <row r="74" spans="2:14" ht="12.75">
      <c r="B74" s="188"/>
      <c r="C74" s="186"/>
      <c r="D74" s="186"/>
      <c r="E74" s="186"/>
      <c r="F74" s="186"/>
      <c r="G74" s="186"/>
      <c r="H74" s="172"/>
      <c r="I74" s="177" t="s">
        <v>414</v>
      </c>
      <c r="J74" s="178">
        <v>10000</v>
      </c>
      <c r="K74" s="178">
        <v>0</v>
      </c>
      <c r="L74" s="178">
        <v>0</v>
      </c>
      <c r="M74" s="178">
        <v>0</v>
      </c>
      <c r="N74" s="179">
        <f>SUM(J74:M74)</f>
        <v>10000</v>
      </c>
    </row>
    <row r="75" spans="2:14" ht="12.75">
      <c r="B75" s="188"/>
      <c r="C75" s="186"/>
      <c r="D75" s="186"/>
      <c r="E75" s="186"/>
      <c r="F75" s="186"/>
      <c r="G75" s="186"/>
      <c r="I75" s="177" t="s">
        <v>415</v>
      </c>
      <c r="J75" s="178">
        <v>10000</v>
      </c>
      <c r="K75" s="178">
        <v>0</v>
      </c>
      <c r="L75" s="178">
        <v>0</v>
      </c>
      <c r="M75" s="178">
        <v>0</v>
      </c>
      <c r="N75" s="179">
        <f>SUM(J75:M75)</f>
        <v>10000</v>
      </c>
    </row>
    <row r="76" spans="2:14" ht="12.75">
      <c r="B76" s="188"/>
      <c r="C76" s="186"/>
      <c r="D76" s="186"/>
      <c r="E76" s="186"/>
      <c r="F76" s="186"/>
      <c r="G76" s="186"/>
      <c r="H76" s="172"/>
      <c r="I76" s="177" t="s">
        <v>416</v>
      </c>
      <c r="J76" s="178">
        <v>10000</v>
      </c>
      <c r="K76" s="178">
        <v>0</v>
      </c>
      <c r="L76" s="178">
        <v>0</v>
      </c>
      <c r="M76" s="178">
        <v>0</v>
      </c>
      <c r="N76" s="179">
        <f>SUM(J76:M76)</f>
        <v>10000</v>
      </c>
    </row>
    <row r="77" spans="2:14" ht="12.75">
      <c r="B77" s="188"/>
      <c r="C77" s="186"/>
      <c r="D77" s="186"/>
      <c r="E77" s="186"/>
      <c r="F77" s="186"/>
      <c r="G77" s="186"/>
      <c r="I77" s="180" t="s">
        <v>417</v>
      </c>
      <c r="J77" s="179">
        <f>SUM(J74:J76)</f>
        <v>30000</v>
      </c>
      <c r="K77" s="179">
        <f>SUM(K74:K76)</f>
        <v>0</v>
      </c>
      <c r="L77" s="179">
        <f>SUM(L74:L76)</f>
        <v>0</v>
      </c>
      <c r="M77" s="179">
        <f>SUM(M74:M76)</f>
        <v>0</v>
      </c>
      <c r="N77" s="179">
        <f>SUM(J77:M77)</f>
        <v>30000</v>
      </c>
    </row>
    <row r="78" spans="2:14" ht="12.75">
      <c r="B78" s="188"/>
      <c r="C78" s="186"/>
      <c r="D78" s="186"/>
      <c r="E78" s="186"/>
      <c r="F78" s="186"/>
      <c r="G78" s="186"/>
      <c r="I78" s="181"/>
      <c r="J78" s="181"/>
      <c r="K78" s="181"/>
      <c r="L78" s="181"/>
      <c r="M78" s="181"/>
      <c r="N78" s="181"/>
    </row>
    <row r="79" spans="2:14" ht="12.75">
      <c r="B79" s="188"/>
      <c r="C79" s="186"/>
      <c r="D79" s="186"/>
      <c r="E79" s="186"/>
      <c r="F79" s="186"/>
      <c r="G79" s="186"/>
      <c r="I79" s="181"/>
      <c r="J79" s="181"/>
      <c r="K79" s="181"/>
      <c r="L79" s="181"/>
      <c r="M79" s="181"/>
      <c r="N79" s="181"/>
    </row>
    <row r="80" spans="2:14" ht="12.75">
      <c r="B80" s="188"/>
      <c r="C80" s="186"/>
      <c r="D80" s="186"/>
      <c r="E80" s="186"/>
      <c r="F80" s="186"/>
      <c r="G80" s="186"/>
      <c r="I80" s="181"/>
      <c r="J80" s="181"/>
      <c r="K80" s="181"/>
      <c r="L80" s="181"/>
      <c r="M80" s="181"/>
      <c r="N80" s="181"/>
    </row>
    <row r="81" spans="2:14" ht="12.75">
      <c r="B81" s="188"/>
      <c r="C81" s="186"/>
      <c r="D81" s="186"/>
      <c r="E81" s="186"/>
      <c r="F81" s="186"/>
      <c r="G81" s="186"/>
      <c r="I81" s="181"/>
      <c r="J81" s="181"/>
      <c r="K81" s="181"/>
      <c r="L81" s="181"/>
      <c r="M81" s="181"/>
      <c r="N81" s="181"/>
    </row>
    <row r="82" spans="2:14" ht="12.75">
      <c r="B82" s="188"/>
      <c r="C82" s="186"/>
      <c r="D82" s="186"/>
      <c r="E82" s="186"/>
      <c r="F82" s="186"/>
      <c r="G82" s="186"/>
      <c r="I82" s="181"/>
      <c r="J82" s="181"/>
      <c r="K82" s="181"/>
      <c r="L82" s="181"/>
      <c r="M82" s="181"/>
      <c r="N82" s="181"/>
    </row>
    <row r="83" spans="2:14" ht="12.75">
      <c r="B83" s="188"/>
      <c r="C83" s="186"/>
      <c r="D83" s="186"/>
      <c r="E83" s="186"/>
      <c r="F83" s="186"/>
      <c r="G83" s="186"/>
      <c r="H83" s="172" t="s">
        <v>464</v>
      </c>
      <c r="I83" s="172"/>
      <c r="J83" s="172"/>
      <c r="K83" s="172"/>
      <c r="L83" s="172"/>
      <c r="M83" s="172"/>
      <c r="N83" s="172"/>
    </row>
    <row r="84" spans="2:7" ht="12.75">
      <c r="B84" s="188"/>
      <c r="C84" s="186"/>
      <c r="D84" s="186"/>
      <c r="E84" s="186"/>
      <c r="F84" s="186"/>
      <c r="G84" s="186"/>
    </row>
    <row r="85" spans="2:15" ht="12.75">
      <c r="B85" s="188"/>
      <c r="C85" s="186"/>
      <c r="D85" s="186"/>
      <c r="E85" s="186"/>
      <c r="F85" s="186"/>
      <c r="G85" s="186"/>
      <c r="H85" s="226" t="s">
        <v>465</v>
      </c>
      <c r="I85" s="225"/>
      <c r="J85" s="225"/>
      <c r="K85" s="225"/>
      <c r="L85" s="225"/>
      <c r="M85" s="225"/>
      <c r="N85" s="225"/>
      <c r="O85" s="225"/>
    </row>
    <row r="86" spans="2:7" ht="12.75">
      <c r="B86" s="188"/>
      <c r="C86" s="186"/>
      <c r="D86" s="186"/>
      <c r="E86" s="186"/>
      <c r="F86" s="186"/>
      <c r="G86" s="186"/>
    </row>
    <row r="87" spans="2:14" ht="12.75">
      <c r="B87" s="188"/>
      <c r="C87" s="186"/>
      <c r="D87" s="186"/>
      <c r="E87" s="186"/>
      <c r="F87" s="186"/>
      <c r="G87" s="186"/>
      <c r="H87" s="172" t="s">
        <v>458</v>
      </c>
      <c r="I87" s="172"/>
      <c r="J87" s="172"/>
      <c r="K87" s="172"/>
      <c r="L87" s="172"/>
      <c r="M87" s="172"/>
      <c r="N87" s="172"/>
    </row>
    <row r="88" spans="2:7" ht="12.75">
      <c r="B88" s="188"/>
      <c r="C88" s="186"/>
      <c r="D88" s="186"/>
      <c r="E88" s="186"/>
      <c r="F88" s="186"/>
      <c r="G88" s="186"/>
    </row>
    <row r="89" spans="2:14" ht="12.75">
      <c r="B89" s="188"/>
      <c r="C89" s="186"/>
      <c r="D89" s="186"/>
      <c r="E89" s="186"/>
      <c r="F89" s="186"/>
      <c r="G89" s="186"/>
      <c r="H89" s="172" t="s">
        <v>454</v>
      </c>
      <c r="I89" s="172"/>
      <c r="J89" s="172"/>
      <c r="K89" s="172"/>
      <c r="L89" s="172"/>
      <c r="M89" s="172"/>
      <c r="N89" s="172"/>
    </row>
    <row r="90" spans="2:7" ht="12.75">
      <c r="B90" s="188"/>
      <c r="C90" s="186"/>
      <c r="D90" s="186"/>
      <c r="E90" s="186"/>
      <c r="F90" s="186"/>
      <c r="G90" s="186"/>
    </row>
    <row r="91" spans="2:15" ht="25.5" customHeight="1">
      <c r="B91" s="188"/>
      <c r="C91" s="186"/>
      <c r="D91" s="186"/>
      <c r="E91" s="186"/>
      <c r="F91" s="186"/>
      <c r="G91" s="186"/>
      <c r="H91" s="227" t="s">
        <v>466</v>
      </c>
      <c r="I91" s="198"/>
      <c r="J91" s="198"/>
      <c r="K91" s="198"/>
      <c r="L91" s="198"/>
      <c r="M91" s="198"/>
      <c r="N91" s="198"/>
      <c r="O91" s="198"/>
    </row>
    <row r="92" spans="2:7" ht="12.75">
      <c r="B92" s="188"/>
      <c r="C92" s="186"/>
      <c r="D92" s="186"/>
      <c r="E92" s="186"/>
      <c r="F92" s="186"/>
      <c r="G92" s="186"/>
    </row>
    <row r="93" spans="2:10" ht="12.75">
      <c r="B93" s="188"/>
      <c r="C93" s="186"/>
      <c r="D93" s="186"/>
      <c r="E93" s="186"/>
      <c r="F93" s="186"/>
      <c r="G93" s="186"/>
      <c r="H93" s="172" t="s">
        <v>406</v>
      </c>
      <c r="I93" s="172"/>
      <c r="J93" s="172"/>
    </row>
    <row r="94" spans="2:10" ht="12.75">
      <c r="B94" s="141"/>
      <c r="C94" s="189" t="s">
        <v>450</v>
      </c>
      <c r="D94" s="130">
        <f>SUM(D60:D93)</f>
        <v>1127000</v>
      </c>
      <c r="E94" s="130">
        <f>SUM(E60:E93)</f>
        <v>1295000</v>
      </c>
      <c r="F94" s="130">
        <f>SUM(F60:F93)</f>
        <v>505000</v>
      </c>
      <c r="G94" s="130">
        <f>SUM(G60:G93)</f>
        <v>2927000</v>
      </c>
      <c r="H94" s="172"/>
      <c r="I94" s="172"/>
      <c r="J94" s="172"/>
    </row>
    <row r="96" spans="9:14" ht="24">
      <c r="I96" s="218" t="s">
        <v>407</v>
      </c>
      <c r="J96" s="220" t="s">
        <v>408</v>
      </c>
      <c r="K96" s="221"/>
      <c r="L96" s="221"/>
      <c r="M96" s="222"/>
      <c r="N96" s="174" t="s">
        <v>409</v>
      </c>
    </row>
    <row r="97" spans="9:14" ht="24">
      <c r="I97" s="219"/>
      <c r="J97" s="175" t="s">
        <v>410</v>
      </c>
      <c r="K97" s="175" t="s">
        <v>411</v>
      </c>
      <c r="L97" s="175" t="s">
        <v>412</v>
      </c>
      <c r="M97" s="175" t="s">
        <v>413</v>
      </c>
      <c r="N97" s="176"/>
    </row>
    <row r="98" spans="8:14" ht="12.75">
      <c r="H98" s="172"/>
      <c r="I98" s="177" t="s">
        <v>414</v>
      </c>
      <c r="J98" s="178">
        <v>30000</v>
      </c>
      <c r="K98" s="178">
        <v>0</v>
      </c>
      <c r="L98" s="178">
        <v>0</v>
      </c>
      <c r="M98" s="178">
        <v>0</v>
      </c>
      <c r="N98" s="179">
        <f>SUM(J98:M98)</f>
        <v>30000</v>
      </c>
    </row>
    <row r="99" spans="9:14" ht="12.75">
      <c r="I99" s="177" t="s">
        <v>415</v>
      </c>
      <c r="J99" s="178">
        <v>30000</v>
      </c>
      <c r="K99" s="178">
        <v>0</v>
      </c>
      <c r="L99" s="178">
        <v>0</v>
      </c>
      <c r="M99" s="178">
        <v>0</v>
      </c>
      <c r="N99" s="179">
        <f>SUM(J99:M99)</f>
        <v>30000</v>
      </c>
    </row>
    <row r="100" spans="8:14" ht="12.75">
      <c r="H100" s="172"/>
      <c r="I100" s="177" t="s">
        <v>416</v>
      </c>
      <c r="J100" s="178">
        <v>0</v>
      </c>
      <c r="K100" s="178">
        <v>0</v>
      </c>
      <c r="L100" s="178">
        <v>0</v>
      </c>
      <c r="M100" s="178">
        <v>0</v>
      </c>
      <c r="N100" s="179">
        <f>SUM(J100:M100)</f>
        <v>0</v>
      </c>
    </row>
    <row r="101" spans="9:14" ht="12.75">
      <c r="I101" s="180" t="s">
        <v>417</v>
      </c>
      <c r="J101" s="179">
        <f>SUM(J98:J100)</f>
        <v>60000</v>
      </c>
      <c r="K101" s="179">
        <f>SUM(K98:K100)</f>
        <v>0</v>
      </c>
      <c r="L101" s="179">
        <f>SUM(L98:L100)</f>
        <v>0</v>
      </c>
      <c r="M101" s="179">
        <f>SUM(M98:M100)</f>
        <v>0</v>
      </c>
      <c r="N101" s="179">
        <f>SUM(J101:M101)</f>
        <v>60000</v>
      </c>
    </row>
    <row r="114" spans="8:14" ht="12.75">
      <c r="H114" s="172" t="s">
        <v>467</v>
      </c>
      <c r="I114" s="172"/>
      <c r="J114" s="172"/>
      <c r="K114" s="172"/>
      <c r="L114" s="172"/>
      <c r="M114" s="172"/>
      <c r="N114" s="172"/>
    </row>
    <row r="116" spans="8:15" ht="12.75">
      <c r="H116" s="225" t="s">
        <v>452</v>
      </c>
      <c r="I116" s="225"/>
      <c r="J116" s="225"/>
      <c r="K116" s="225"/>
      <c r="L116" s="225"/>
      <c r="M116" s="225"/>
      <c r="N116" s="225"/>
      <c r="O116" s="225"/>
    </row>
    <row r="118" spans="8:14" ht="12.75">
      <c r="H118" s="172" t="s">
        <v>458</v>
      </c>
      <c r="I118" s="172"/>
      <c r="J118" s="172"/>
      <c r="K118" s="172"/>
      <c r="L118" s="172"/>
      <c r="M118" s="172"/>
      <c r="N118" s="172"/>
    </row>
    <row r="120" spans="8:14" ht="12.75">
      <c r="H120" s="172" t="s">
        <v>454</v>
      </c>
      <c r="I120" s="172"/>
      <c r="J120" s="172"/>
      <c r="K120" s="172"/>
      <c r="L120" s="172"/>
      <c r="M120" s="172"/>
      <c r="N120" s="172"/>
    </row>
    <row r="122" spans="8:15" ht="25.5" customHeight="1">
      <c r="H122" s="198" t="s">
        <v>468</v>
      </c>
      <c r="I122" s="198"/>
      <c r="J122" s="198"/>
      <c r="K122" s="198"/>
      <c r="L122" s="198"/>
      <c r="M122" s="198"/>
      <c r="N122" s="198"/>
      <c r="O122" s="198"/>
    </row>
    <row r="124" spans="8:10" ht="12.75">
      <c r="H124" s="172" t="s">
        <v>406</v>
      </c>
      <c r="I124" s="172"/>
      <c r="J124" s="172"/>
    </row>
    <row r="125" spans="8:10" ht="12.75">
      <c r="H125" s="172"/>
      <c r="I125" s="172"/>
      <c r="J125" s="172"/>
    </row>
    <row r="127" spans="9:14" ht="12.75">
      <c r="I127" s="218" t="s">
        <v>407</v>
      </c>
      <c r="J127" s="220" t="s">
        <v>408</v>
      </c>
      <c r="K127" s="221"/>
      <c r="L127" s="221"/>
      <c r="M127" s="222"/>
      <c r="N127" s="223" t="s">
        <v>409</v>
      </c>
    </row>
    <row r="128" spans="9:14" ht="24">
      <c r="I128" s="219"/>
      <c r="J128" s="175" t="s">
        <v>410</v>
      </c>
      <c r="K128" s="175" t="s">
        <v>411</v>
      </c>
      <c r="L128" s="175" t="s">
        <v>412</v>
      </c>
      <c r="M128" s="175" t="s">
        <v>413</v>
      </c>
      <c r="N128" s="224"/>
    </row>
    <row r="129" spans="8:14" ht="12.75">
      <c r="H129" s="172"/>
      <c r="I129" s="177" t="s">
        <v>414</v>
      </c>
      <c r="J129" s="178">
        <v>50000</v>
      </c>
      <c r="K129" s="178">
        <v>0</v>
      </c>
      <c r="L129" s="178">
        <v>0</v>
      </c>
      <c r="M129" s="178">
        <v>0</v>
      </c>
      <c r="N129" s="179">
        <f>SUM(J129:M129)</f>
        <v>50000</v>
      </c>
    </row>
    <row r="130" spans="9:14" ht="12.75">
      <c r="I130" s="177" t="s">
        <v>415</v>
      </c>
      <c r="J130" s="178">
        <v>50000</v>
      </c>
      <c r="K130" s="178">
        <v>0</v>
      </c>
      <c r="L130" s="178">
        <v>0</v>
      </c>
      <c r="M130" s="178">
        <v>0</v>
      </c>
      <c r="N130" s="179">
        <f>SUM(J130:M130)</f>
        <v>50000</v>
      </c>
    </row>
    <row r="131" spans="8:14" ht="12.75">
      <c r="H131" s="172"/>
      <c r="I131" s="177" t="s">
        <v>416</v>
      </c>
      <c r="J131" s="178">
        <v>50000</v>
      </c>
      <c r="K131" s="178">
        <v>0</v>
      </c>
      <c r="L131" s="178">
        <v>0</v>
      </c>
      <c r="M131" s="178">
        <v>0</v>
      </c>
      <c r="N131" s="179">
        <f>SUM(J131:M131)</f>
        <v>50000</v>
      </c>
    </row>
    <row r="132" spans="9:14" ht="12.75">
      <c r="I132" s="180" t="s">
        <v>417</v>
      </c>
      <c r="J132" s="179">
        <f>SUM(J129:J131)</f>
        <v>150000</v>
      </c>
      <c r="K132" s="179">
        <f>SUM(K129:K131)</f>
        <v>0</v>
      </c>
      <c r="L132" s="179">
        <f>SUM(L129:L131)</f>
        <v>0</v>
      </c>
      <c r="M132" s="179">
        <f>SUM(M129:M131)</f>
        <v>0</v>
      </c>
      <c r="N132" s="179">
        <f>SUM(J132:M132)</f>
        <v>150000</v>
      </c>
    </row>
    <row r="133" spans="9:14" ht="12.75">
      <c r="I133" s="181"/>
      <c r="J133" s="181"/>
      <c r="K133" s="181"/>
      <c r="L133" s="181"/>
      <c r="M133" s="181"/>
      <c r="N133" s="181"/>
    </row>
    <row r="134" spans="9:14" ht="12.75">
      <c r="I134" s="181"/>
      <c r="J134" s="181"/>
      <c r="K134" s="181"/>
      <c r="L134" s="181"/>
      <c r="M134" s="181"/>
      <c r="N134" s="181"/>
    </row>
    <row r="135" spans="9:14" ht="12.75">
      <c r="I135" s="181"/>
      <c r="J135" s="181"/>
      <c r="K135" s="181"/>
      <c r="L135" s="181"/>
      <c r="M135" s="181"/>
      <c r="N135" s="181"/>
    </row>
    <row r="136" spans="9:14" ht="12.75">
      <c r="I136" s="181"/>
      <c r="J136" s="181"/>
      <c r="K136" s="181"/>
      <c r="L136" s="181"/>
      <c r="M136" s="181"/>
      <c r="N136" s="181"/>
    </row>
    <row r="137" spans="9:14" ht="12.75">
      <c r="I137" s="181"/>
      <c r="J137" s="181"/>
      <c r="K137" s="181"/>
      <c r="L137" s="181"/>
      <c r="M137" s="181"/>
      <c r="N137" s="181"/>
    </row>
    <row r="138" spans="9:14" ht="12.75">
      <c r="I138" s="181"/>
      <c r="J138" s="181"/>
      <c r="K138" s="181"/>
      <c r="L138" s="181"/>
      <c r="M138" s="181"/>
      <c r="N138" s="181"/>
    </row>
    <row r="139" spans="9:14" ht="12.75">
      <c r="I139" s="181"/>
      <c r="J139" s="181"/>
      <c r="K139" s="181"/>
      <c r="L139" s="181"/>
      <c r="M139" s="181"/>
      <c r="N139" s="181"/>
    </row>
    <row r="140" spans="8:14" ht="12.75">
      <c r="H140" s="172" t="s">
        <v>469</v>
      </c>
      <c r="I140" s="172"/>
      <c r="J140" s="172"/>
      <c r="K140" s="172"/>
      <c r="L140" s="172"/>
      <c r="M140" s="172"/>
      <c r="N140" s="172"/>
    </row>
    <row r="142" spans="8:15" ht="12.75">
      <c r="H142" s="225" t="s">
        <v>465</v>
      </c>
      <c r="I142" s="225"/>
      <c r="J142" s="225"/>
      <c r="K142" s="225"/>
      <c r="L142" s="225"/>
      <c r="M142" s="225"/>
      <c r="N142" s="225"/>
      <c r="O142" s="225"/>
    </row>
    <row r="144" spans="8:14" ht="12.75">
      <c r="H144" s="172" t="s">
        <v>458</v>
      </c>
      <c r="I144" s="172"/>
      <c r="J144" s="172"/>
      <c r="K144" s="172"/>
      <c r="L144" s="172"/>
      <c r="M144" s="172"/>
      <c r="N144" s="172"/>
    </row>
    <row r="146" spans="8:14" ht="12.75">
      <c r="H146" s="172" t="s">
        <v>454</v>
      </c>
      <c r="I146" s="172"/>
      <c r="J146" s="172"/>
      <c r="K146" s="172"/>
      <c r="L146" s="172"/>
      <c r="M146" s="172"/>
      <c r="N146" s="172"/>
    </row>
    <row r="148" spans="8:15" ht="25.5" customHeight="1">
      <c r="H148" s="198" t="s">
        <v>470</v>
      </c>
      <c r="I148" s="198"/>
      <c r="J148" s="198"/>
      <c r="K148" s="198"/>
      <c r="L148" s="198"/>
      <c r="M148" s="198"/>
      <c r="N148" s="198"/>
      <c r="O148" s="198"/>
    </row>
    <row r="150" spans="8:10" ht="12.75">
      <c r="H150" s="172" t="s">
        <v>406</v>
      </c>
      <c r="I150" s="172"/>
      <c r="J150" s="172"/>
    </row>
    <row r="151" spans="8:10" ht="12.75">
      <c r="H151" s="172"/>
      <c r="I151" s="172"/>
      <c r="J151" s="172"/>
    </row>
    <row r="153" spans="9:14" ht="12.75">
      <c r="I153" s="218" t="s">
        <v>407</v>
      </c>
      <c r="J153" s="220" t="s">
        <v>408</v>
      </c>
      <c r="K153" s="221"/>
      <c r="L153" s="221"/>
      <c r="M153" s="222"/>
      <c r="N153" s="223" t="s">
        <v>409</v>
      </c>
    </row>
    <row r="154" spans="9:14" ht="24">
      <c r="I154" s="219"/>
      <c r="J154" s="175" t="s">
        <v>410</v>
      </c>
      <c r="K154" s="175" t="s">
        <v>411</v>
      </c>
      <c r="L154" s="175" t="s">
        <v>412</v>
      </c>
      <c r="M154" s="175" t="s">
        <v>413</v>
      </c>
      <c r="N154" s="224"/>
    </row>
    <row r="155" spans="8:14" ht="12.75">
      <c r="H155" s="172"/>
      <c r="I155" s="177" t="s">
        <v>414</v>
      </c>
      <c r="J155" s="178">
        <v>100000</v>
      </c>
      <c r="K155" s="178">
        <v>0</v>
      </c>
      <c r="L155" s="178">
        <v>0</v>
      </c>
      <c r="M155" s="178">
        <v>0</v>
      </c>
      <c r="N155" s="179">
        <f>SUM(J155:M155)</f>
        <v>100000</v>
      </c>
    </row>
    <row r="156" spans="9:14" ht="12.75">
      <c r="I156" s="177" t="s">
        <v>415</v>
      </c>
      <c r="J156" s="178">
        <v>100000</v>
      </c>
      <c r="K156" s="178">
        <v>0</v>
      </c>
      <c r="L156" s="178">
        <v>0</v>
      </c>
      <c r="M156" s="178">
        <v>0</v>
      </c>
      <c r="N156" s="179">
        <f>SUM(J156:M156)</f>
        <v>100000</v>
      </c>
    </row>
    <row r="157" spans="8:14" ht="12.75">
      <c r="H157" s="172"/>
      <c r="I157" s="177" t="s">
        <v>416</v>
      </c>
      <c r="J157" s="178">
        <v>0</v>
      </c>
      <c r="K157" s="178">
        <v>0</v>
      </c>
      <c r="L157" s="178">
        <v>0</v>
      </c>
      <c r="M157" s="178">
        <v>0</v>
      </c>
      <c r="N157" s="179">
        <f>SUM(J157:M157)</f>
        <v>0</v>
      </c>
    </row>
    <row r="158" spans="9:14" ht="12.75">
      <c r="I158" s="180" t="s">
        <v>417</v>
      </c>
      <c r="J158" s="179">
        <f>SUM(J155:J157)</f>
        <v>200000</v>
      </c>
      <c r="K158" s="179">
        <f>SUM(K155:K157)</f>
        <v>0</v>
      </c>
      <c r="L158" s="179">
        <f>SUM(L155:L157)</f>
        <v>0</v>
      </c>
      <c r="M158" s="179">
        <f>SUM(M155:M157)</f>
        <v>0</v>
      </c>
      <c r="N158" s="179">
        <f>SUM(J158:M158)</f>
        <v>200000</v>
      </c>
    </row>
    <row r="169" spans="8:14" ht="12.75">
      <c r="H169" s="172" t="s">
        <v>471</v>
      </c>
      <c r="I169" s="172"/>
      <c r="J169" s="172"/>
      <c r="K169" s="172"/>
      <c r="L169" s="172"/>
      <c r="M169" s="172"/>
      <c r="N169" s="172"/>
    </row>
    <row r="171" spans="8:15" ht="12.75">
      <c r="H171" s="225" t="s">
        <v>452</v>
      </c>
      <c r="I171" s="225"/>
      <c r="J171" s="225"/>
      <c r="K171" s="225"/>
      <c r="L171" s="225"/>
      <c r="M171" s="225"/>
      <c r="N171" s="225"/>
      <c r="O171" s="225"/>
    </row>
    <row r="173" spans="8:14" ht="12.75">
      <c r="H173" s="172" t="s">
        <v>458</v>
      </c>
      <c r="I173" s="172"/>
      <c r="J173" s="172"/>
      <c r="K173" s="172"/>
      <c r="L173" s="172"/>
      <c r="M173" s="172"/>
      <c r="N173" s="172"/>
    </row>
    <row r="175" spans="8:14" ht="12.75">
      <c r="H175" s="172" t="s">
        <v>454</v>
      </c>
      <c r="I175" s="172"/>
      <c r="J175" s="172"/>
      <c r="K175" s="172"/>
      <c r="L175" s="172"/>
      <c r="M175" s="172"/>
      <c r="N175" s="172"/>
    </row>
    <row r="177" spans="8:15" ht="12.75" customHeight="1">
      <c r="H177" s="217" t="s">
        <v>472</v>
      </c>
      <c r="I177" s="217"/>
      <c r="J177" s="217"/>
      <c r="K177" s="217"/>
      <c r="L177" s="217"/>
      <c r="M177" s="217"/>
      <c r="N177" s="217"/>
      <c r="O177" s="217"/>
    </row>
    <row r="178" spans="8:15" ht="12.75">
      <c r="H178" s="217"/>
      <c r="I178" s="217"/>
      <c r="J178" s="217"/>
      <c r="K178" s="217"/>
      <c r="L178" s="217"/>
      <c r="M178" s="217"/>
      <c r="N178" s="217"/>
      <c r="O178" s="217"/>
    </row>
    <row r="179" spans="8:10" ht="12.75">
      <c r="H179" s="172" t="s">
        <v>406</v>
      </c>
      <c r="I179" s="172"/>
      <c r="J179" s="172"/>
    </row>
    <row r="180" spans="8:10" ht="12.75">
      <c r="H180" s="172"/>
      <c r="I180" s="172"/>
      <c r="J180" s="172"/>
    </row>
    <row r="182" spans="9:14" ht="12.75">
      <c r="I182" s="218" t="s">
        <v>407</v>
      </c>
      <c r="J182" s="220" t="s">
        <v>408</v>
      </c>
      <c r="K182" s="221"/>
      <c r="L182" s="221"/>
      <c r="M182" s="222"/>
      <c r="N182" s="223" t="s">
        <v>409</v>
      </c>
    </row>
    <row r="183" spans="9:14" ht="24">
      <c r="I183" s="219"/>
      <c r="J183" s="175" t="s">
        <v>410</v>
      </c>
      <c r="K183" s="175" t="s">
        <v>411</v>
      </c>
      <c r="L183" s="175" t="s">
        <v>412</v>
      </c>
      <c r="M183" s="175" t="s">
        <v>413</v>
      </c>
      <c r="N183" s="224"/>
    </row>
    <row r="184" spans="8:14" ht="12.75">
      <c r="H184" s="172"/>
      <c r="I184" s="177" t="s">
        <v>414</v>
      </c>
      <c r="J184" s="178">
        <v>50000</v>
      </c>
      <c r="K184" s="178">
        <v>100000</v>
      </c>
      <c r="L184" s="178">
        <v>0</v>
      </c>
      <c r="M184" s="178">
        <v>0</v>
      </c>
      <c r="N184" s="179">
        <f>SUM(J184:M184)</f>
        <v>150000</v>
      </c>
    </row>
    <row r="185" spans="9:14" ht="12.75">
      <c r="I185" s="177" t="s">
        <v>415</v>
      </c>
      <c r="J185" s="178">
        <v>50000</v>
      </c>
      <c r="K185" s="178">
        <v>100000</v>
      </c>
      <c r="L185" s="178">
        <v>100000</v>
      </c>
      <c r="M185" s="178">
        <v>0</v>
      </c>
      <c r="N185" s="179">
        <f>SUM(J185:M185)</f>
        <v>250000</v>
      </c>
    </row>
    <row r="186" spans="8:14" ht="12.75">
      <c r="H186" s="172"/>
      <c r="I186" s="177" t="s">
        <v>416</v>
      </c>
      <c r="J186" s="178">
        <v>50000</v>
      </c>
      <c r="K186" s="178">
        <v>100000</v>
      </c>
      <c r="L186" s="178">
        <v>100000</v>
      </c>
      <c r="M186" s="178">
        <v>0</v>
      </c>
      <c r="N186" s="179">
        <f>SUM(J186:M186)</f>
        <v>250000</v>
      </c>
    </row>
    <row r="187" spans="9:14" ht="12.75">
      <c r="I187" s="180" t="s">
        <v>417</v>
      </c>
      <c r="J187" s="179">
        <f>SUM(J184:J186)</f>
        <v>150000</v>
      </c>
      <c r="K187" s="179">
        <f>SUM(K184:K186)</f>
        <v>300000</v>
      </c>
      <c r="L187" s="179">
        <f>SUM(L184:L186)</f>
        <v>200000</v>
      </c>
      <c r="M187" s="179">
        <f>SUM(M184:M186)</f>
        <v>0</v>
      </c>
      <c r="N187" s="179">
        <f>SUM(J187:M187)</f>
        <v>650000</v>
      </c>
    </row>
    <row r="188" spans="9:14" ht="12.75">
      <c r="I188" s="190"/>
      <c r="J188" s="191"/>
      <c r="K188" s="191"/>
      <c r="L188" s="191"/>
      <c r="M188" s="191"/>
      <c r="N188" s="191"/>
    </row>
    <row r="189" spans="9:14" ht="12.75">
      <c r="I189" s="190"/>
      <c r="J189" s="191"/>
      <c r="K189" s="191"/>
      <c r="L189" s="191"/>
      <c r="M189" s="191"/>
      <c r="N189" s="191"/>
    </row>
    <row r="190" spans="9:14" ht="12.75">
      <c r="I190" s="190"/>
      <c r="J190" s="191"/>
      <c r="K190" s="191"/>
      <c r="L190" s="191"/>
      <c r="M190" s="191"/>
      <c r="N190" s="191"/>
    </row>
    <row r="191" spans="9:14" ht="12.75">
      <c r="I191" s="190"/>
      <c r="J191" s="191"/>
      <c r="K191" s="191"/>
      <c r="L191" s="191"/>
      <c r="M191" s="191"/>
      <c r="N191" s="191"/>
    </row>
    <row r="192" spans="9:14" ht="12.75">
      <c r="I192" s="181"/>
      <c r="J192" s="181"/>
      <c r="K192" s="181"/>
      <c r="L192" s="181"/>
      <c r="M192" s="181"/>
      <c r="N192" s="181"/>
    </row>
    <row r="193" spans="9:14" ht="12.75">
      <c r="I193" s="181"/>
      <c r="J193" s="181"/>
      <c r="K193" s="181"/>
      <c r="L193" s="181"/>
      <c r="M193" s="181"/>
      <c r="N193" s="181"/>
    </row>
    <row r="194" spans="8:14" ht="12.75">
      <c r="H194" s="172" t="s">
        <v>0</v>
      </c>
      <c r="I194" s="172"/>
      <c r="J194" s="172"/>
      <c r="K194" s="172"/>
      <c r="L194" s="172"/>
      <c r="M194" s="172"/>
      <c r="N194" s="172"/>
    </row>
    <row r="196" spans="8:15" ht="12.75">
      <c r="H196" s="225" t="s">
        <v>1</v>
      </c>
      <c r="I196" s="225"/>
      <c r="J196" s="225"/>
      <c r="K196" s="225"/>
      <c r="L196" s="225"/>
      <c r="M196" s="225"/>
      <c r="N196" s="225"/>
      <c r="O196" s="225"/>
    </row>
    <row r="198" spans="8:14" ht="12.75">
      <c r="H198" s="172" t="s">
        <v>458</v>
      </c>
      <c r="I198" s="172"/>
      <c r="J198" s="172"/>
      <c r="K198" s="172"/>
      <c r="L198" s="172"/>
      <c r="M198" s="172"/>
      <c r="N198" s="172"/>
    </row>
    <row r="200" spans="8:14" ht="12.75">
      <c r="H200" s="172" t="s">
        <v>454</v>
      </c>
      <c r="I200" s="172"/>
      <c r="J200" s="172"/>
      <c r="K200" s="172"/>
      <c r="L200" s="172"/>
      <c r="M200" s="172"/>
      <c r="N200" s="172"/>
    </row>
    <row r="202" spans="8:15" ht="12.75" customHeight="1">
      <c r="H202" s="217" t="s">
        <v>2</v>
      </c>
      <c r="I202" s="217"/>
      <c r="J202" s="217"/>
      <c r="K202" s="217"/>
      <c r="L202" s="217"/>
      <c r="M202" s="217"/>
      <c r="N202" s="217"/>
      <c r="O202" s="217"/>
    </row>
    <row r="203" spans="8:15" ht="12.75">
      <c r="H203" s="217"/>
      <c r="I203" s="217"/>
      <c r="J203" s="217"/>
      <c r="K203" s="217"/>
      <c r="L203" s="217"/>
      <c r="M203" s="217"/>
      <c r="N203" s="217"/>
      <c r="O203" s="217"/>
    </row>
    <row r="204" spans="8:10" ht="12.75">
      <c r="H204" s="172" t="s">
        <v>406</v>
      </c>
      <c r="I204" s="172"/>
      <c r="J204" s="172"/>
    </row>
    <row r="205" spans="8:10" ht="12.75">
      <c r="H205" s="172"/>
      <c r="I205" s="172"/>
      <c r="J205" s="172"/>
    </row>
    <row r="207" spans="9:14" ht="12.75">
      <c r="I207" s="218" t="s">
        <v>407</v>
      </c>
      <c r="J207" s="220" t="s">
        <v>408</v>
      </c>
      <c r="K207" s="221"/>
      <c r="L207" s="221"/>
      <c r="M207" s="222"/>
      <c r="N207" s="223" t="s">
        <v>409</v>
      </c>
    </row>
    <row r="208" spans="9:14" ht="24">
      <c r="I208" s="219"/>
      <c r="J208" s="175" t="s">
        <v>410</v>
      </c>
      <c r="K208" s="175" t="s">
        <v>411</v>
      </c>
      <c r="L208" s="175" t="s">
        <v>412</v>
      </c>
      <c r="M208" s="175" t="s">
        <v>413</v>
      </c>
      <c r="N208" s="224"/>
    </row>
    <row r="209" spans="8:14" ht="12.75">
      <c r="H209" s="172"/>
      <c r="I209" s="177" t="s">
        <v>414</v>
      </c>
      <c r="J209" s="178">
        <v>0</v>
      </c>
      <c r="K209" s="178">
        <v>50000</v>
      </c>
      <c r="L209" s="178">
        <v>0</v>
      </c>
      <c r="M209" s="178">
        <v>122000</v>
      </c>
      <c r="N209" s="179">
        <f>SUM(J209:M209)</f>
        <v>172000</v>
      </c>
    </row>
    <row r="210" spans="9:14" ht="12.75">
      <c r="I210" s="177" t="s">
        <v>415</v>
      </c>
      <c r="J210" s="178">
        <v>0</v>
      </c>
      <c r="K210" s="178">
        <v>0</v>
      </c>
      <c r="L210" s="178">
        <v>0</v>
      </c>
      <c r="M210" s="178">
        <v>260000</v>
      </c>
      <c r="N210" s="179">
        <f>SUM(J210:M210)</f>
        <v>260000</v>
      </c>
    </row>
    <row r="211" spans="8:14" ht="12.75">
      <c r="H211" s="172"/>
      <c r="I211" s="177" t="s">
        <v>416</v>
      </c>
      <c r="J211" s="178">
        <v>0</v>
      </c>
      <c r="K211" s="178">
        <v>0</v>
      </c>
      <c r="L211" s="178">
        <v>0</v>
      </c>
      <c r="M211" s="178">
        <v>0</v>
      </c>
      <c r="N211" s="179">
        <f>SUM(J211:M211)</f>
        <v>0</v>
      </c>
    </row>
    <row r="212" spans="9:14" ht="12.75">
      <c r="I212" s="180" t="s">
        <v>417</v>
      </c>
      <c r="J212" s="179">
        <f>SUM(J209:J211)</f>
        <v>0</v>
      </c>
      <c r="K212" s="179">
        <f>SUM(K209:K211)</f>
        <v>50000</v>
      </c>
      <c r="L212" s="179">
        <f>SUM(L209:L211)</f>
        <v>0</v>
      </c>
      <c r="M212" s="179">
        <f>SUM(M209:M211)</f>
        <v>382000</v>
      </c>
      <c r="N212" s="179">
        <f>SUM(J212:M212)</f>
        <v>432000</v>
      </c>
    </row>
    <row r="214" ht="12.75">
      <c r="J214" s="192"/>
    </row>
    <row r="227" spans="8:14" ht="12.75">
      <c r="H227" s="172" t="s">
        <v>3</v>
      </c>
      <c r="I227" s="172"/>
      <c r="J227" s="172"/>
      <c r="K227" s="172"/>
      <c r="L227" s="172"/>
      <c r="M227" s="172"/>
      <c r="N227" s="172"/>
    </row>
    <row r="229" spans="8:15" ht="12.75">
      <c r="H229" s="225" t="s">
        <v>4</v>
      </c>
      <c r="I229" s="225"/>
      <c r="J229" s="225"/>
      <c r="K229" s="225"/>
      <c r="L229" s="225"/>
      <c r="M229" s="225"/>
      <c r="N229" s="225"/>
      <c r="O229" s="225"/>
    </row>
    <row r="231" spans="8:14" ht="12.75">
      <c r="H231" s="172" t="s">
        <v>5</v>
      </c>
      <c r="I231" s="172"/>
      <c r="J231" s="172"/>
      <c r="K231" s="172"/>
      <c r="L231" s="172"/>
      <c r="M231" s="172"/>
      <c r="N231" s="172"/>
    </row>
    <row r="233" spans="8:14" ht="12.75">
      <c r="H233" s="172" t="s">
        <v>454</v>
      </c>
      <c r="I233" s="172"/>
      <c r="J233" s="172"/>
      <c r="K233" s="172"/>
      <c r="L233" s="172"/>
      <c r="M233" s="172"/>
      <c r="N233" s="172"/>
    </row>
    <row r="235" spans="8:15" ht="12.75" customHeight="1">
      <c r="H235" s="217" t="s">
        <v>6</v>
      </c>
      <c r="I235" s="217"/>
      <c r="J235" s="217"/>
      <c r="K235" s="217"/>
      <c r="L235" s="217"/>
      <c r="M235" s="217"/>
      <c r="N235" s="217"/>
      <c r="O235" s="217"/>
    </row>
    <row r="236" spans="8:15" ht="12.75">
      <c r="H236" s="217"/>
      <c r="I236" s="217"/>
      <c r="J236" s="217"/>
      <c r="K236" s="217"/>
      <c r="L236" s="217"/>
      <c r="M236" s="217"/>
      <c r="N236" s="217"/>
      <c r="O236" s="217"/>
    </row>
    <row r="237" spans="8:10" ht="12.75">
      <c r="H237" s="172" t="s">
        <v>406</v>
      </c>
      <c r="I237" s="172"/>
      <c r="J237" s="172"/>
    </row>
    <row r="238" spans="8:10" ht="12.75">
      <c r="H238" s="172"/>
      <c r="I238" s="172"/>
      <c r="J238" s="172"/>
    </row>
    <row r="240" spans="9:14" ht="12.75">
      <c r="I240" s="218" t="s">
        <v>407</v>
      </c>
      <c r="J240" s="220" t="s">
        <v>408</v>
      </c>
      <c r="K240" s="221"/>
      <c r="L240" s="221"/>
      <c r="M240" s="222"/>
      <c r="N240" s="223" t="s">
        <v>409</v>
      </c>
    </row>
    <row r="241" spans="9:14" ht="24">
      <c r="I241" s="219"/>
      <c r="J241" s="175" t="s">
        <v>410</v>
      </c>
      <c r="K241" s="175" t="s">
        <v>411</v>
      </c>
      <c r="L241" s="175" t="s">
        <v>412</v>
      </c>
      <c r="M241" s="175" t="s">
        <v>413</v>
      </c>
      <c r="N241" s="224"/>
    </row>
    <row r="242" spans="8:14" ht="12.75">
      <c r="H242" s="172"/>
      <c r="I242" s="177" t="s">
        <v>414</v>
      </c>
      <c r="J242" s="178">
        <v>20000</v>
      </c>
      <c r="K242" s="178">
        <v>0</v>
      </c>
      <c r="L242" s="178">
        <v>0</v>
      </c>
      <c r="M242" s="178">
        <v>70000</v>
      </c>
      <c r="N242" s="179">
        <f>SUM(J242:M242)</f>
        <v>90000</v>
      </c>
    </row>
    <row r="243" spans="9:14" ht="12.75">
      <c r="I243" s="177" t="s">
        <v>415</v>
      </c>
      <c r="J243" s="178">
        <v>20000</v>
      </c>
      <c r="K243" s="178">
        <v>0</v>
      </c>
      <c r="L243" s="178">
        <v>0</v>
      </c>
      <c r="M243" s="178">
        <v>0</v>
      </c>
      <c r="N243" s="179">
        <f>SUM(J243:M243)</f>
        <v>20000</v>
      </c>
    </row>
    <row r="244" spans="8:14" ht="12.75">
      <c r="H244" s="172"/>
      <c r="I244" s="177" t="s">
        <v>416</v>
      </c>
      <c r="J244" s="178">
        <v>20000</v>
      </c>
      <c r="K244" s="178">
        <v>0</v>
      </c>
      <c r="L244" s="178">
        <v>0</v>
      </c>
      <c r="M244" s="178">
        <v>0</v>
      </c>
      <c r="N244" s="179">
        <f>SUM(J244:M244)</f>
        <v>20000</v>
      </c>
    </row>
    <row r="245" spans="9:14" ht="12.75">
      <c r="I245" s="180" t="s">
        <v>417</v>
      </c>
      <c r="J245" s="179">
        <f>SUM(J242:J244)</f>
        <v>60000</v>
      </c>
      <c r="K245" s="179">
        <f>SUM(K242:K244)</f>
        <v>0</v>
      </c>
      <c r="L245" s="179">
        <f>SUM(L242:L244)</f>
        <v>0</v>
      </c>
      <c r="M245" s="179">
        <f>SUM(M242:M244)</f>
        <v>70000</v>
      </c>
      <c r="N245" s="179">
        <f>SUM(J245:M245)</f>
        <v>130000</v>
      </c>
    </row>
    <row r="246" spans="9:14" ht="12.75">
      <c r="I246" s="190"/>
      <c r="J246" s="191"/>
      <c r="K246" s="191"/>
      <c r="L246" s="191"/>
      <c r="M246" s="191"/>
      <c r="N246" s="191"/>
    </row>
    <row r="247" spans="9:14" ht="12.75">
      <c r="I247" s="190"/>
      <c r="J247" s="191"/>
      <c r="K247" s="191"/>
      <c r="L247" s="191"/>
      <c r="M247" s="191"/>
      <c r="N247" s="191"/>
    </row>
    <row r="248" spans="9:14" ht="12.75">
      <c r="I248" s="190"/>
      <c r="J248" s="191"/>
      <c r="K248" s="191"/>
      <c r="L248" s="191"/>
      <c r="M248" s="191"/>
      <c r="N248" s="191"/>
    </row>
    <row r="249" spans="9:14" ht="12.75">
      <c r="I249" s="190"/>
      <c r="J249" s="191"/>
      <c r="K249" s="191"/>
      <c r="L249" s="191"/>
      <c r="M249" s="191"/>
      <c r="N249" s="191"/>
    </row>
    <row r="250" spans="9:14" ht="12.75">
      <c r="I250" s="181"/>
      <c r="J250" s="181"/>
      <c r="K250" s="181"/>
      <c r="L250" s="181"/>
      <c r="M250" s="181"/>
      <c r="N250" s="181"/>
    </row>
    <row r="251" spans="9:14" ht="12.75">
      <c r="I251" s="181"/>
      <c r="J251" s="181"/>
      <c r="K251" s="181"/>
      <c r="L251" s="181"/>
      <c r="M251" s="181"/>
      <c r="N251" s="181"/>
    </row>
    <row r="252" spans="8:14" ht="12.75">
      <c r="H252" s="193" t="s">
        <v>7</v>
      </c>
      <c r="I252" s="172"/>
      <c r="J252" s="172"/>
      <c r="K252" s="172"/>
      <c r="L252" s="172"/>
      <c r="M252" s="172"/>
      <c r="N252" s="172"/>
    </row>
    <row r="254" spans="8:15" ht="12.75">
      <c r="H254" s="225" t="s">
        <v>8</v>
      </c>
      <c r="I254" s="225"/>
      <c r="J254" s="225"/>
      <c r="K254" s="225"/>
      <c r="L254" s="225"/>
      <c r="M254" s="225"/>
      <c r="N254" s="225"/>
      <c r="O254" s="225"/>
    </row>
    <row r="256" spans="8:14" ht="12.75">
      <c r="H256" s="172" t="s">
        <v>9</v>
      </c>
      <c r="I256" s="172"/>
      <c r="J256" s="172"/>
      <c r="K256" s="172"/>
      <c r="L256" s="172"/>
      <c r="M256" s="172"/>
      <c r="N256" s="172"/>
    </row>
    <row r="258" spans="8:14" ht="12.75">
      <c r="H258" s="172" t="s">
        <v>454</v>
      </c>
      <c r="I258" s="172"/>
      <c r="J258" s="172"/>
      <c r="K258" s="172"/>
      <c r="L258" s="172"/>
      <c r="M258" s="172"/>
      <c r="N258" s="172"/>
    </row>
    <row r="260" spans="8:15" ht="12.75" customHeight="1">
      <c r="H260" s="217" t="s">
        <v>10</v>
      </c>
      <c r="I260" s="217"/>
      <c r="J260" s="217"/>
      <c r="K260" s="217"/>
      <c r="L260" s="217"/>
      <c r="M260" s="217"/>
      <c r="N260" s="217"/>
      <c r="O260" s="217"/>
    </row>
    <row r="261" spans="8:15" ht="12.75">
      <c r="H261" s="217"/>
      <c r="I261" s="217"/>
      <c r="J261" s="217"/>
      <c r="K261" s="217"/>
      <c r="L261" s="217"/>
      <c r="M261" s="217"/>
      <c r="N261" s="217"/>
      <c r="O261" s="217"/>
    </row>
    <row r="262" spans="8:10" ht="12.75">
      <c r="H262" s="172" t="s">
        <v>406</v>
      </c>
      <c r="I262" s="172"/>
      <c r="J262" s="172"/>
    </row>
    <row r="263" spans="8:10" ht="12.75">
      <c r="H263" s="172"/>
      <c r="I263" s="172"/>
      <c r="J263" s="172"/>
    </row>
    <row r="265" spans="9:14" ht="12.75">
      <c r="I265" s="218" t="s">
        <v>407</v>
      </c>
      <c r="J265" s="220" t="s">
        <v>408</v>
      </c>
      <c r="K265" s="221"/>
      <c r="L265" s="221"/>
      <c r="M265" s="222"/>
      <c r="N265" s="223" t="s">
        <v>409</v>
      </c>
    </row>
    <row r="266" spans="9:14" ht="24">
      <c r="I266" s="219"/>
      <c r="J266" s="175" t="s">
        <v>410</v>
      </c>
      <c r="K266" s="175" t="s">
        <v>411</v>
      </c>
      <c r="L266" s="175" t="s">
        <v>412</v>
      </c>
      <c r="M266" s="175" t="s">
        <v>413</v>
      </c>
      <c r="N266" s="224"/>
    </row>
    <row r="267" spans="8:14" ht="12.75">
      <c r="H267" s="172"/>
      <c r="I267" s="177" t="s">
        <v>414</v>
      </c>
      <c r="J267" s="178">
        <v>10000</v>
      </c>
      <c r="K267" s="178">
        <v>0</v>
      </c>
      <c r="L267" s="178">
        <v>0</v>
      </c>
      <c r="M267" s="178">
        <v>0</v>
      </c>
      <c r="N267" s="179">
        <f>SUM(J267:M267)</f>
        <v>10000</v>
      </c>
    </row>
    <row r="268" spans="9:14" ht="12.75">
      <c r="I268" s="177" t="s">
        <v>415</v>
      </c>
      <c r="J268" s="178">
        <v>10000</v>
      </c>
      <c r="K268" s="178">
        <v>0</v>
      </c>
      <c r="L268" s="178">
        <v>0</v>
      </c>
      <c r="M268" s="178">
        <v>0</v>
      </c>
      <c r="N268" s="179">
        <f>SUM(J268:M268)</f>
        <v>10000</v>
      </c>
    </row>
    <row r="269" spans="8:14" ht="12.75">
      <c r="H269" s="172"/>
      <c r="I269" s="177" t="s">
        <v>416</v>
      </c>
      <c r="J269" s="178">
        <v>10000</v>
      </c>
      <c r="K269" s="178">
        <v>0</v>
      </c>
      <c r="L269" s="178">
        <v>0</v>
      </c>
      <c r="M269" s="178">
        <v>0</v>
      </c>
      <c r="N269" s="179">
        <f>SUM(J269:M269)</f>
        <v>10000</v>
      </c>
    </row>
    <row r="270" spans="9:14" ht="12.75">
      <c r="I270" s="180" t="s">
        <v>417</v>
      </c>
      <c r="J270" s="179">
        <f>SUM(J267:J269)</f>
        <v>30000</v>
      </c>
      <c r="K270" s="179">
        <f>SUM(K267:K269)</f>
        <v>0</v>
      </c>
      <c r="L270" s="179">
        <f>SUM(L267:L269)</f>
        <v>0</v>
      </c>
      <c r="M270" s="179">
        <f>SUM(M267:M269)</f>
        <v>0</v>
      </c>
      <c r="N270" s="179">
        <f>SUM(J270:M270)</f>
        <v>30000</v>
      </c>
    </row>
    <row r="284" spans="8:14" ht="12.75">
      <c r="H284" s="172" t="s">
        <v>11</v>
      </c>
      <c r="I284" s="172"/>
      <c r="J284" s="172"/>
      <c r="K284" s="172"/>
      <c r="L284" s="172"/>
      <c r="M284" s="172"/>
      <c r="N284" s="172"/>
    </row>
    <row r="286" spans="8:15" ht="12.75">
      <c r="H286" s="225" t="s">
        <v>12</v>
      </c>
      <c r="I286" s="225"/>
      <c r="J286" s="225"/>
      <c r="K286" s="225"/>
      <c r="L286" s="225"/>
      <c r="M286" s="225"/>
      <c r="N286" s="225"/>
      <c r="O286" s="225"/>
    </row>
    <row r="288" spans="8:14" ht="12.75">
      <c r="H288" s="172" t="s">
        <v>453</v>
      </c>
      <c r="I288" s="172"/>
      <c r="J288" s="172"/>
      <c r="K288" s="172"/>
      <c r="L288" s="172"/>
      <c r="M288" s="172"/>
      <c r="N288" s="172"/>
    </row>
    <row r="290" spans="8:14" ht="12.75">
      <c r="H290" s="172" t="s">
        <v>454</v>
      </c>
      <c r="I290" s="172"/>
      <c r="J290" s="172"/>
      <c r="K290" s="172"/>
      <c r="L290" s="172"/>
      <c r="M290" s="172"/>
      <c r="N290" s="172"/>
    </row>
    <row r="292" spans="8:15" ht="12.75" customHeight="1">
      <c r="H292" s="217" t="s">
        <v>13</v>
      </c>
      <c r="I292" s="217"/>
      <c r="J292" s="217"/>
      <c r="K292" s="217"/>
      <c r="L292" s="217"/>
      <c r="M292" s="217"/>
      <c r="N292" s="217"/>
      <c r="O292" s="217"/>
    </row>
    <row r="293" spans="8:15" ht="12.75">
      <c r="H293" s="217"/>
      <c r="I293" s="217"/>
      <c r="J293" s="217"/>
      <c r="K293" s="217"/>
      <c r="L293" s="217"/>
      <c r="M293" s="217"/>
      <c r="N293" s="217"/>
      <c r="O293" s="217"/>
    </row>
    <row r="294" spans="8:10" ht="12.75">
      <c r="H294" s="172" t="s">
        <v>406</v>
      </c>
      <c r="I294" s="172"/>
      <c r="J294" s="172"/>
    </row>
    <row r="295" spans="8:10" ht="12.75">
      <c r="H295" s="172"/>
      <c r="I295" s="172"/>
      <c r="J295" s="172"/>
    </row>
    <row r="297" spans="9:14" ht="12.75">
      <c r="I297" s="218" t="s">
        <v>407</v>
      </c>
      <c r="J297" s="220" t="s">
        <v>408</v>
      </c>
      <c r="K297" s="221"/>
      <c r="L297" s="221"/>
      <c r="M297" s="222"/>
      <c r="N297" s="223" t="s">
        <v>409</v>
      </c>
    </row>
    <row r="298" spans="9:14" ht="24">
      <c r="I298" s="219"/>
      <c r="J298" s="175" t="s">
        <v>410</v>
      </c>
      <c r="K298" s="175" t="s">
        <v>411</v>
      </c>
      <c r="L298" s="175" t="s">
        <v>412</v>
      </c>
      <c r="M298" s="175" t="s">
        <v>413</v>
      </c>
      <c r="N298" s="224"/>
    </row>
    <row r="299" spans="8:14" ht="12.75">
      <c r="H299" s="172"/>
      <c r="I299" s="177" t="s">
        <v>414</v>
      </c>
      <c r="J299" s="178">
        <v>10000</v>
      </c>
      <c r="K299" s="178">
        <v>0</v>
      </c>
      <c r="L299" s="178">
        <v>0</v>
      </c>
      <c r="M299" s="178">
        <v>0</v>
      </c>
      <c r="N299" s="179">
        <f>SUM(J299:M299)</f>
        <v>10000</v>
      </c>
    </row>
    <row r="300" spans="9:14" ht="12.75">
      <c r="I300" s="177" t="s">
        <v>415</v>
      </c>
      <c r="J300" s="178">
        <v>10000</v>
      </c>
      <c r="K300" s="178">
        <v>0</v>
      </c>
      <c r="L300" s="178">
        <v>0</v>
      </c>
      <c r="M300" s="178">
        <v>0</v>
      </c>
      <c r="N300" s="179">
        <f>SUM(J300:M300)</f>
        <v>10000</v>
      </c>
    </row>
    <row r="301" spans="8:14" ht="12.75">
      <c r="H301" s="172"/>
      <c r="I301" s="177" t="s">
        <v>416</v>
      </c>
      <c r="J301" s="178">
        <v>10000</v>
      </c>
      <c r="K301" s="178">
        <v>0</v>
      </c>
      <c r="L301" s="178">
        <v>0</v>
      </c>
      <c r="M301" s="178">
        <v>0</v>
      </c>
      <c r="N301" s="179">
        <f>SUM(J301:M301)</f>
        <v>10000</v>
      </c>
    </row>
    <row r="302" spans="9:14" ht="12.75">
      <c r="I302" s="180" t="s">
        <v>417</v>
      </c>
      <c r="J302" s="179">
        <f>SUM(J299:J301)</f>
        <v>30000</v>
      </c>
      <c r="K302" s="179">
        <f>SUM(K299:K301)</f>
        <v>0</v>
      </c>
      <c r="L302" s="179">
        <f>SUM(L299:L301)</f>
        <v>0</v>
      </c>
      <c r="M302" s="179">
        <f>SUM(M299:M301)</f>
        <v>0</v>
      </c>
      <c r="N302" s="179">
        <f>SUM(J302:M302)</f>
        <v>30000</v>
      </c>
    </row>
    <row r="303" spans="9:14" ht="12.75">
      <c r="I303" s="190"/>
      <c r="J303" s="191"/>
      <c r="K303" s="191"/>
      <c r="L303" s="191"/>
      <c r="M303" s="191"/>
      <c r="N303" s="191"/>
    </row>
    <row r="304" spans="9:14" ht="12.75">
      <c r="I304" s="190"/>
      <c r="J304" s="191"/>
      <c r="K304" s="191"/>
      <c r="L304" s="191"/>
      <c r="M304" s="191"/>
      <c r="N304" s="191"/>
    </row>
    <row r="305" spans="9:14" ht="12.75">
      <c r="I305" s="190"/>
      <c r="J305" s="191"/>
      <c r="K305" s="191"/>
      <c r="L305" s="191"/>
      <c r="M305" s="191"/>
      <c r="N305" s="191"/>
    </row>
    <row r="306" spans="9:14" ht="12.75">
      <c r="I306" s="190"/>
      <c r="J306" s="191"/>
      <c r="K306" s="191"/>
      <c r="L306" s="191"/>
      <c r="M306" s="191"/>
      <c r="N306" s="191"/>
    </row>
    <row r="307" spans="9:14" ht="12.75">
      <c r="I307" s="181"/>
      <c r="J307" s="181"/>
      <c r="K307" s="181"/>
      <c r="L307" s="181"/>
      <c r="M307" s="181"/>
      <c r="N307" s="181"/>
    </row>
    <row r="308" spans="9:14" ht="12.75">
      <c r="I308" s="181"/>
      <c r="J308" s="181"/>
      <c r="K308" s="181"/>
      <c r="L308" s="181"/>
      <c r="M308" s="181"/>
      <c r="N308" s="181"/>
    </row>
    <row r="309" spans="8:14" ht="12.75">
      <c r="H309" s="193" t="s">
        <v>14</v>
      </c>
      <c r="I309" s="172"/>
      <c r="J309" s="172"/>
      <c r="K309" s="172"/>
      <c r="L309" s="172"/>
      <c r="M309" s="172"/>
      <c r="N309" s="172"/>
    </row>
    <row r="311" spans="8:15" ht="12.75">
      <c r="H311" s="225" t="s">
        <v>452</v>
      </c>
      <c r="I311" s="225"/>
      <c r="J311" s="225"/>
      <c r="K311" s="225"/>
      <c r="L311" s="225"/>
      <c r="M311" s="225"/>
      <c r="N311" s="225"/>
      <c r="O311" s="225"/>
    </row>
    <row r="313" spans="8:14" ht="12.75">
      <c r="H313" s="172" t="s">
        <v>15</v>
      </c>
      <c r="I313" s="172"/>
      <c r="J313" s="172"/>
      <c r="K313" s="172"/>
      <c r="L313" s="172"/>
      <c r="M313" s="172"/>
      <c r="N313" s="172"/>
    </row>
    <row r="315" spans="8:14" ht="12.75">
      <c r="H315" s="172" t="s">
        <v>454</v>
      </c>
      <c r="I315" s="172"/>
      <c r="J315" s="172"/>
      <c r="K315" s="172"/>
      <c r="L315" s="172"/>
      <c r="M315" s="172"/>
      <c r="N315" s="172"/>
    </row>
    <row r="317" spans="8:15" ht="12.75" customHeight="1">
      <c r="H317" s="217" t="s">
        <v>16</v>
      </c>
      <c r="I317" s="217"/>
      <c r="J317" s="217"/>
      <c r="K317" s="217"/>
      <c r="L317" s="217"/>
      <c r="M317" s="217"/>
      <c r="N317" s="217"/>
      <c r="O317" s="217"/>
    </row>
    <row r="318" spans="8:15" ht="12.75">
      <c r="H318" s="217"/>
      <c r="I318" s="217"/>
      <c r="J318" s="217"/>
      <c r="K318" s="217"/>
      <c r="L318" s="217"/>
      <c r="M318" s="217"/>
      <c r="N318" s="217"/>
      <c r="O318" s="217"/>
    </row>
    <row r="319" spans="8:10" ht="12.75">
      <c r="H319" s="172" t="s">
        <v>406</v>
      </c>
      <c r="I319" s="172"/>
      <c r="J319" s="172"/>
    </row>
    <row r="320" spans="8:10" ht="12.75">
      <c r="H320" s="172"/>
      <c r="I320" s="172"/>
      <c r="J320" s="172"/>
    </row>
    <row r="322" spans="9:14" ht="12.75">
      <c r="I322" s="218" t="s">
        <v>407</v>
      </c>
      <c r="J322" s="220" t="s">
        <v>408</v>
      </c>
      <c r="K322" s="221"/>
      <c r="L322" s="221"/>
      <c r="M322" s="222"/>
      <c r="N322" s="223" t="s">
        <v>409</v>
      </c>
    </row>
    <row r="323" spans="9:14" ht="24">
      <c r="I323" s="219"/>
      <c r="J323" s="175" t="s">
        <v>410</v>
      </c>
      <c r="K323" s="175" t="s">
        <v>411</v>
      </c>
      <c r="L323" s="175" t="s">
        <v>412</v>
      </c>
      <c r="M323" s="175" t="s">
        <v>413</v>
      </c>
      <c r="N323" s="224"/>
    </row>
    <row r="324" spans="8:14" ht="12.75">
      <c r="H324" s="172"/>
      <c r="I324" s="177" t="s">
        <v>414</v>
      </c>
      <c r="J324" s="178">
        <v>0</v>
      </c>
      <c r="K324" s="178">
        <v>100000</v>
      </c>
      <c r="L324" s="178">
        <v>50000</v>
      </c>
      <c r="M324" s="178">
        <v>0</v>
      </c>
      <c r="N324" s="179">
        <f>SUM(J324:M324)</f>
        <v>150000</v>
      </c>
    </row>
    <row r="325" spans="9:14" ht="12.75">
      <c r="I325" s="177" t="s">
        <v>415</v>
      </c>
      <c r="J325" s="178">
        <v>0</v>
      </c>
      <c r="K325" s="178">
        <v>0</v>
      </c>
      <c r="L325" s="178">
        <v>0</v>
      </c>
      <c r="M325" s="178">
        <v>0</v>
      </c>
      <c r="N325" s="179">
        <f>SUM(J325:M325)</f>
        <v>0</v>
      </c>
    </row>
    <row r="326" spans="8:14" ht="12.75">
      <c r="H326" s="172"/>
      <c r="I326" s="177" t="s">
        <v>416</v>
      </c>
      <c r="J326" s="178">
        <v>0</v>
      </c>
      <c r="K326" s="178">
        <v>0</v>
      </c>
      <c r="L326" s="178">
        <v>0</v>
      </c>
      <c r="M326" s="178">
        <v>0</v>
      </c>
      <c r="N326" s="179">
        <f>SUM(J326:M326)</f>
        <v>0</v>
      </c>
    </row>
    <row r="327" spans="9:14" ht="12.75">
      <c r="I327" s="180" t="s">
        <v>417</v>
      </c>
      <c r="J327" s="179">
        <f>SUM(J324:J326)</f>
        <v>0</v>
      </c>
      <c r="K327" s="179">
        <f>SUM(K324:K326)</f>
        <v>100000</v>
      </c>
      <c r="L327" s="179">
        <f>SUM(L324:L326)</f>
        <v>50000</v>
      </c>
      <c r="M327" s="179">
        <f>SUM(M324:M326)</f>
        <v>0</v>
      </c>
      <c r="N327" s="179">
        <f>SUM(J327:M327)</f>
        <v>150000</v>
      </c>
    </row>
    <row r="329" ht="12.75">
      <c r="J329" s="192"/>
    </row>
    <row r="333" ht="31.5" customHeight="1"/>
    <row r="334" ht="12.75" hidden="1"/>
    <row r="335" ht="8.25" customHeight="1" hidden="1"/>
    <row r="336" ht="12.75" hidden="1"/>
    <row r="337" ht="18.75" customHeight="1"/>
    <row r="338" spans="8:14" ht="12.75">
      <c r="H338" s="172" t="s">
        <v>17</v>
      </c>
      <c r="I338" s="172"/>
      <c r="J338" s="172"/>
      <c r="K338" s="172"/>
      <c r="L338" s="172"/>
      <c r="M338" s="172"/>
      <c r="N338" s="172"/>
    </row>
    <row r="340" spans="8:15" ht="12.75">
      <c r="H340" s="225" t="s">
        <v>12</v>
      </c>
      <c r="I340" s="225"/>
      <c r="J340" s="225"/>
      <c r="K340" s="225"/>
      <c r="L340" s="225"/>
      <c r="M340" s="225"/>
      <c r="N340" s="225"/>
      <c r="O340" s="225"/>
    </row>
    <row r="342" spans="8:14" ht="12.75">
      <c r="H342" s="172" t="s">
        <v>15</v>
      </c>
      <c r="I342" s="172"/>
      <c r="J342" s="172"/>
      <c r="K342" s="172"/>
      <c r="L342" s="172"/>
      <c r="M342" s="172"/>
      <c r="N342" s="172"/>
    </row>
    <row r="344" spans="8:14" ht="12.75">
      <c r="H344" s="172" t="s">
        <v>454</v>
      </c>
      <c r="I344" s="172"/>
      <c r="J344" s="172"/>
      <c r="K344" s="172"/>
      <c r="L344" s="172"/>
      <c r="M344" s="172"/>
      <c r="N344" s="172"/>
    </row>
    <row r="346" spans="8:15" ht="12.75" customHeight="1">
      <c r="H346" s="217" t="s">
        <v>18</v>
      </c>
      <c r="I346" s="217"/>
      <c r="J346" s="217"/>
      <c r="K346" s="217"/>
      <c r="L346" s="217"/>
      <c r="M346" s="217"/>
      <c r="N346" s="217"/>
      <c r="O346" s="217"/>
    </row>
    <row r="347" spans="8:15" ht="12.75">
      <c r="H347" s="217"/>
      <c r="I347" s="217"/>
      <c r="J347" s="217"/>
      <c r="K347" s="217"/>
      <c r="L347" s="217"/>
      <c r="M347" s="217"/>
      <c r="N347" s="217"/>
      <c r="O347" s="217"/>
    </row>
    <row r="348" spans="9:14" ht="12.75">
      <c r="I348" s="218" t="s">
        <v>407</v>
      </c>
      <c r="J348" s="220" t="s">
        <v>408</v>
      </c>
      <c r="K348" s="221"/>
      <c r="L348" s="221"/>
      <c r="M348" s="222"/>
      <c r="N348" s="223" t="s">
        <v>409</v>
      </c>
    </row>
    <row r="349" spans="9:14" ht="24">
      <c r="I349" s="219"/>
      <c r="J349" s="175" t="s">
        <v>410</v>
      </c>
      <c r="K349" s="175" t="s">
        <v>411</v>
      </c>
      <c r="L349" s="175" t="s">
        <v>412</v>
      </c>
      <c r="M349" s="175" t="s">
        <v>413</v>
      </c>
      <c r="N349" s="224"/>
    </row>
    <row r="350" spans="8:14" ht="12.75">
      <c r="H350" s="172"/>
      <c r="I350" s="177" t="s">
        <v>414</v>
      </c>
      <c r="J350" s="178">
        <v>0</v>
      </c>
      <c r="K350" s="178">
        <v>100000</v>
      </c>
      <c r="L350" s="178">
        <v>0</v>
      </c>
      <c r="M350" s="178">
        <v>0</v>
      </c>
      <c r="N350" s="179">
        <f>SUM(J350:M350)</f>
        <v>100000</v>
      </c>
    </row>
    <row r="351" spans="9:14" ht="12.75">
      <c r="I351" s="177" t="s">
        <v>415</v>
      </c>
      <c r="J351" s="178">
        <v>0</v>
      </c>
      <c r="K351" s="178">
        <v>100000</v>
      </c>
      <c r="L351" s="178">
        <v>0</v>
      </c>
      <c r="M351" s="178">
        <v>0</v>
      </c>
      <c r="N351" s="179">
        <f>SUM(J351:M351)</f>
        <v>100000</v>
      </c>
    </row>
    <row r="352" spans="8:14" ht="12.75">
      <c r="H352" s="172"/>
      <c r="I352" s="177" t="s">
        <v>416</v>
      </c>
      <c r="J352" s="178">
        <v>0</v>
      </c>
      <c r="K352" s="178">
        <v>100000</v>
      </c>
      <c r="L352" s="178">
        <v>0</v>
      </c>
      <c r="M352" s="178">
        <v>0</v>
      </c>
      <c r="N352" s="179">
        <f>SUM(J352:M352)</f>
        <v>100000</v>
      </c>
    </row>
    <row r="353" spans="9:14" ht="12.75">
      <c r="I353" s="180" t="s">
        <v>417</v>
      </c>
      <c r="J353" s="179">
        <f>SUM(J350:J352)</f>
        <v>0</v>
      </c>
      <c r="K353" s="179">
        <f>SUM(K350:K352)</f>
        <v>300000</v>
      </c>
      <c r="L353" s="179">
        <f>SUM(L350:L352)</f>
        <v>0</v>
      </c>
      <c r="M353" s="179">
        <f>SUM(M350:M352)</f>
        <v>0</v>
      </c>
      <c r="N353" s="179">
        <f>SUM(J353:M353)</f>
        <v>300000</v>
      </c>
    </row>
    <row r="354" spans="9:14" ht="12.75" hidden="1">
      <c r="I354" s="190"/>
      <c r="J354" s="191"/>
      <c r="K354" s="191"/>
      <c r="L354" s="191"/>
      <c r="M354" s="191"/>
      <c r="N354" s="191"/>
    </row>
    <row r="355" spans="9:14" ht="14.25" customHeight="1">
      <c r="I355" s="190"/>
      <c r="J355" s="191"/>
      <c r="K355" s="191"/>
      <c r="L355" s="191"/>
      <c r="M355" s="191"/>
      <c r="N355" s="191"/>
    </row>
    <row r="356" spans="9:14" ht="12.75" hidden="1">
      <c r="I356" s="181"/>
      <c r="J356" s="181"/>
      <c r="K356" s="181"/>
      <c r="L356" s="181"/>
      <c r="M356" s="181"/>
      <c r="N356" s="181"/>
    </row>
    <row r="357" spans="9:14" ht="12.75" hidden="1">
      <c r="I357" s="181"/>
      <c r="J357" s="181"/>
      <c r="K357" s="181"/>
      <c r="L357" s="181"/>
      <c r="M357" s="181"/>
      <c r="N357" s="181"/>
    </row>
    <row r="358" spans="8:14" ht="16.5" customHeight="1">
      <c r="H358" s="172" t="s">
        <v>477</v>
      </c>
      <c r="I358" s="172"/>
      <c r="J358" s="172"/>
      <c r="K358" s="172"/>
      <c r="L358" s="172"/>
      <c r="M358" s="172"/>
      <c r="N358" s="172"/>
    </row>
    <row r="359" spans="8:14" ht="16.5" customHeight="1">
      <c r="H359" s="172"/>
      <c r="I359" s="172"/>
      <c r="J359" s="193" t="s">
        <v>478</v>
      </c>
      <c r="K359" s="193"/>
      <c r="L359" s="193"/>
      <c r="M359" s="193"/>
      <c r="N359" s="172"/>
    </row>
    <row r="361" spans="8:15" ht="12.75">
      <c r="H361" s="225" t="s">
        <v>452</v>
      </c>
      <c r="I361" s="225"/>
      <c r="J361" s="225"/>
      <c r="K361" s="225"/>
      <c r="L361" s="225"/>
      <c r="M361" s="225"/>
      <c r="N361" s="225"/>
      <c r="O361" s="225"/>
    </row>
    <row r="363" spans="8:14" ht="12.75">
      <c r="H363" s="172" t="s">
        <v>15</v>
      </c>
      <c r="I363" s="172"/>
      <c r="J363" s="172"/>
      <c r="K363" s="172"/>
      <c r="L363" s="172"/>
      <c r="M363" s="172"/>
      <c r="N363" s="172"/>
    </row>
    <row r="365" spans="8:14" ht="12.75">
      <c r="H365" s="172" t="s">
        <v>454</v>
      </c>
      <c r="I365" s="172"/>
      <c r="J365" s="172"/>
      <c r="K365" s="172"/>
      <c r="L365" s="172"/>
      <c r="M365" s="172"/>
      <c r="N365" s="172"/>
    </row>
    <row r="367" spans="8:15" ht="12.75" customHeight="1">
      <c r="H367" s="217" t="s">
        <v>19</v>
      </c>
      <c r="I367" s="217"/>
      <c r="J367" s="217"/>
      <c r="K367" s="217"/>
      <c r="L367" s="217"/>
      <c r="M367" s="217"/>
      <c r="N367" s="217"/>
      <c r="O367" s="217"/>
    </row>
    <row r="368" spans="8:15" ht="12.75">
      <c r="H368" s="217"/>
      <c r="I368" s="217"/>
      <c r="J368" s="217"/>
      <c r="K368" s="217"/>
      <c r="L368" s="217"/>
      <c r="M368" s="217"/>
      <c r="N368" s="217"/>
      <c r="O368" s="217"/>
    </row>
    <row r="369" spans="8:10" ht="12.75">
      <c r="H369" s="172" t="s">
        <v>406</v>
      </c>
      <c r="I369" s="172"/>
      <c r="J369" s="172"/>
    </row>
    <row r="370" spans="9:14" ht="12.75">
      <c r="I370" s="218" t="s">
        <v>407</v>
      </c>
      <c r="J370" s="220" t="s">
        <v>408</v>
      </c>
      <c r="K370" s="221"/>
      <c r="L370" s="221"/>
      <c r="M370" s="222"/>
      <c r="N370" s="223" t="s">
        <v>409</v>
      </c>
    </row>
    <row r="371" spans="9:14" ht="24">
      <c r="I371" s="219"/>
      <c r="J371" s="175" t="s">
        <v>410</v>
      </c>
      <c r="K371" s="175" t="s">
        <v>411</v>
      </c>
      <c r="L371" s="175" t="s">
        <v>412</v>
      </c>
      <c r="M371" s="175" t="s">
        <v>413</v>
      </c>
      <c r="N371" s="224"/>
    </row>
    <row r="372" spans="8:14" ht="12.75">
      <c r="H372" s="172"/>
      <c r="I372" s="177" t="s">
        <v>414</v>
      </c>
      <c r="J372" s="178">
        <v>0</v>
      </c>
      <c r="K372" s="178">
        <v>50000</v>
      </c>
      <c r="L372" s="178">
        <v>0</v>
      </c>
      <c r="M372" s="178">
        <v>0</v>
      </c>
      <c r="N372" s="179">
        <f>SUM(J372:M372)</f>
        <v>50000</v>
      </c>
    </row>
    <row r="373" spans="9:14" ht="12.75">
      <c r="I373" s="177" t="s">
        <v>415</v>
      </c>
      <c r="J373" s="178">
        <v>0</v>
      </c>
      <c r="K373" s="178">
        <v>50000</v>
      </c>
      <c r="L373" s="178">
        <v>0</v>
      </c>
      <c r="M373" s="178">
        <v>0</v>
      </c>
      <c r="N373" s="179">
        <f>SUM(J373:M373)</f>
        <v>50000</v>
      </c>
    </row>
    <row r="374" spans="8:14" ht="12.75">
      <c r="H374" s="172"/>
      <c r="I374" s="177" t="s">
        <v>416</v>
      </c>
      <c r="J374" s="178">
        <v>0</v>
      </c>
      <c r="K374" s="178">
        <v>50000</v>
      </c>
      <c r="L374" s="178">
        <v>0</v>
      </c>
      <c r="M374" s="178">
        <v>0</v>
      </c>
      <c r="N374" s="179">
        <f>SUM(J374:M374)</f>
        <v>50000</v>
      </c>
    </row>
    <row r="375" spans="9:14" ht="12.75">
      <c r="I375" s="180" t="s">
        <v>417</v>
      </c>
      <c r="J375" s="179">
        <f>SUM(J372:J374)</f>
        <v>0</v>
      </c>
      <c r="K375" s="179">
        <f>SUM(K372:K374)</f>
        <v>150000</v>
      </c>
      <c r="L375" s="179">
        <f>SUM(L372:L374)</f>
        <v>0</v>
      </c>
      <c r="M375" s="179">
        <f>SUM(M372:M374)</f>
        <v>0</v>
      </c>
      <c r="N375" s="179">
        <f>SUM(J375:M375)</f>
        <v>150000</v>
      </c>
    </row>
    <row r="376" ht="12.75">
      <c r="K376" s="5" t="s">
        <v>473</v>
      </c>
    </row>
    <row r="377" spans="8:15" ht="12.75" customHeight="1">
      <c r="H377" s="200" t="s">
        <v>474</v>
      </c>
      <c r="I377" s="200"/>
      <c r="J377" s="200"/>
      <c r="K377" s="200"/>
      <c r="L377" s="200"/>
      <c r="M377" s="200"/>
      <c r="N377" s="200"/>
      <c r="O377" s="200"/>
    </row>
    <row r="378" spans="8:15" ht="3" customHeight="1">
      <c r="H378" s="200"/>
      <c r="I378" s="200"/>
      <c r="J378" s="200"/>
      <c r="K378" s="200"/>
      <c r="L378" s="200"/>
      <c r="M378" s="200"/>
      <c r="N378" s="200"/>
      <c r="O378" s="200"/>
    </row>
    <row r="379" ht="12.75" hidden="1"/>
    <row r="380" spans="13:14" ht="12.75">
      <c r="M380" s="214" t="s">
        <v>475</v>
      </c>
      <c r="N380" s="214"/>
    </row>
    <row r="381" spans="13:15" ht="17.25" customHeight="1">
      <c r="M381" s="201" t="s">
        <v>476</v>
      </c>
      <c r="N381" s="201"/>
      <c r="O381" s="201"/>
    </row>
    <row r="382" spans="13:14" ht="12.75">
      <c r="M382" s="214"/>
      <c r="N382" s="214"/>
    </row>
  </sheetData>
  <sheetProtection/>
  <mergeCells count="80">
    <mergeCell ref="H367:O368"/>
    <mergeCell ref="J322:M322"/>
    <mergeCell ref="N322:N323"/>
    <mergeCell ref="M382:N382"/>
    <mergeCell ref="M380:N380"/>
    <mergeCell ref="H377:O378"/>
    <mergeCell ref="M381:O381"/>
    <mergeCell ref="H340:O340"/>
    <mergeCell ref="H361:O361"/>
    <mergeCell ref="N348:N349"/>
    <mergeCell ref="I265:I266"/>
    <mergeCell ref="H317:O318"/>
    <mergeCell ref="H229:O229"/>
    <mergeCell ref="I240:I241"/>
    <mergeCell ref="I297:I298"/>
    <mergeCell ref="J297:M297"/>
    <mergeCell ref="N297:N298"/>
    <mergeCell ref="H311:O311"/>
    <mergeCell ref="I370:I371"/>
    <mergeCell ref="J370:M370"/>
    <mergeCell ref="N370:N371"/>
    <mergeCell ref="J265:M265"/>
    <mergeCell ref="N265:N266"/>
    <mergeCell ref="H286:O286"/>
    <mergeCell ref="I348:I349"/>
    <mergeCell ref="J348:M348"/>
    <mergeCell ref="H346:O347"/>
    <mergeCell ref="I322:I323"/>
    <mergeCell ref="H31:O31"/>
    <mergeCell ref="H59:O59"/>
    <mergeCell ref="H63:O63"/>
    <mergeCell ref="H65:O65"/>
    <mergeCell ref="H148:O148"/>
    <mergeCell ref="I153:I154"/>
    <mergeCell ref="J153:M153"/>
    <mergeCell ref="N153:N154"/>
    <mergeCell ref="N72:N73"/>
    <mergeCell ref="J127:M127"/>
    <mergeCell ref="N127:N128"/>
    <mergeCell ref="H142:O142"/>
    <mergeCell ref="H116:O116"/>
    <mergeCell ref="H122:O122"/>
    <mergeCell ref="I127:I128"/>
    <mergeCell ref="H91:O91"/>
    <mergeCell ref="H85:O85"/>
    <mergeCell ref="H9:O9"/>
    <mergeCell ref="H15:O15"/>
    <mergeCell ref="J20:M20"/>
    <mergeCell ref="I20:I21"/>
    <mergeCell ref="N20:N21"/>
    <mergeCell ref="N182:N183"/>
    <mergeCell ref="B27:G30"/>
    <mergeCell ref="H39:O39"/>
    <mergeCell ref="I44:I45"/>
    <mergeCell ref="J44:M44"/>
    <mergeCell ref="N44:N45"/>
    <mergeCell ref="I96:I97"/>
    <mergeCell ref="J96:M96"/>
    <mergeCell ref="H33:O33"/>
    <mergeCell ref="J72:M72"/>
    <mergeCell ref="H196:O196"/>
    <mergeCell ref="A2:D2"/>
    <mergeCell ref="H3:N3"/>
    <mergeCell ref="H61:O61"/>
    <mergeCell ref="H67:O67"/>
    <mergeCell ref="H177:O178"/>
    <mergeCell ref="I72:I73"/>
    <mergeCell ref="H171:O171"/>
    <mergeCell ref="I182:I183"/>
    <mergeCell ref="J182:M182"/>
    <mergeCell ref="H202:O203"/>
    <mergeCell ref="H235:O236"/>
    <mergeCell ref="H260:O261"/>
    <mergeCell ref="H292:O293"/>
    <mergeCell ref="I207:I208"/>
    <mergeCell ref="J207:M207"/>
    <mergeCell ref="N207:N208"/>
    <mergeCell ref="J240:M240"/>
    <mergeCell ref="N240:N241"/>
    <mergeCell ref="H254:O2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</dc:creator>
  <cp:keywords/>
  <dc:description/>
  <cp:lastModifiedBy>Općina Orašje</cp:lastModifiedBy>
  <cp:lastPrinted>2014-11-20T09:28:13Z</cp:lastPrinted>
  <dcterms:created xsi:type="dcterms:W3CDTF">2008-12-05T11:33:32Z</dcterms:created>
  <dcterms:modified xsi:type="dcterms:W3CDTF">2014-11-20T10:20:54Z</dcterms:modified>
  <cp:category/>
  <cp:version/>
  <cp:contentType/>
  <cp:contentStatus/>
</cp:coreProperties>
</file>