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ak\Desktop\"/>
    </mc:Choice>
  </mc:AlternateContent>
  <bookViews>
    <workbookView xWindow="0" yWindow="0" windowWidth="21570" windowHeight="7455"/>
  </bookViews>
  <sheets>
    <sheet name="OPĆI DIO" sheetId="4" r:id="rId1"/>
    <sheet name="PRIHODI I PRIMICI" sheetId="2" r:id="rId2"/>
    <sheet name="RASHODI I IZDACI" sheetId="3" r:id="rId3"/>
    <sheet name="Poseban dio" sheetId="7" r:id="rId4"/>
    <sheet name="Kapitalni izdaci" sheetId="5" r:id="rId5"/>
  </sheets>
  <definedNames>
    <definedName name="_xlnm.Print_Area" localSheetId="4">'Kapitalni izdaci'!$A$1:$G$435</definedName>
    <definedName name="_xlnm.Print_Area" localSheetId="0">'OPĆI DIO'!$A$1:$E$32</definedName>
    <definedName name="_xlnm.Print_Area" localSheetId="3">'Poseban dio'!#REF!</definedName>
    <definedName name="_xlnm.Print_Area" localSheetId="1">'PRIHODI I PRIMICI'!$A$1:$J$149</definedName>
    <definedName name="_xlnm.Print_Area" localSheetId="2">'RASHODI I IZDACI'!$A$1:$J$238</definedName>
  </definedNames>
  <calcPr calcId="162913"/>
</workbook>
</file>

<file path=xl/calcChain.xml><?xml version="1.0" encoding="utf-8"?>
<calcChain xmlns="http://schemas.openxmlformats.org/spreadsheetml/2006/main">
  <c r="H244" i="7" l="1"/>
  <c r="G244" i="7"/>
  <c r="G184" i="5" l="1"/>
  <c r="G183" i="5"/>
  <c r="G200" i="5"/>
  <c r="G167" i="5"/>
  <c r="G166" i="5"/>
  <c r="I245" i="7"/>
  <c r="I244" i="7"/>
  <c r="I314" i="7"/>
  <c r="I131" i="7"/>
  <c r="J215" i="3"/>
  <c r="E94" i="3"/>
  <c r="I94" i="3"/>
  <c r="J48" i="3"/>
  <c r="J205" i="3"/>
  <c r="J212" i="3"/>
  <c r="J211" i="3"/>
  <c r="J210" i="3"/>
  <c r="D89" i="2"/>
  <c r="E89" i="2"/>
  <c r="F89" i="2"/>
  <c r="G89" i="2"/>
  <c r="H89" i="2"/>
  <c r="I89" i="2"/>
  <c r="C89" i="2"/>
  <c r="J217" i="3"/>
  <c r="J136" i="2" l="1"/>
  <c r="J137" i="2"/>
  <c r="J34" i="2"/>
  <c r="C94" i="3"/>
  <c r="H191" i="7"/>
  <c r="G191" i="7"/>
  <c r="J57" i="3"/>
  <c r="G151" i="5" l="1"/>
  <c r="G150" i="5"/>
  <c r="G134" i="5"/>
  <c r="G133" i="5"/>
  <c r="I324" i="7"/>
  <c r="I322" i="7"/>
  <c r="H321" i="7"/>
  <c r="G321" i="7"/>
  <c r="I318" i="7"/>
  <c r="H317" i="7"/>
  <c r="G317" i="7"/>
  <c r="I315" i="7"/>
  <c r="H312" i="7"/>
  <c r="G312" i="7"/>
  <c r="I310" i="7"/>
  <c r="I309" i="7"/>
  <c r="I308" i="7"/>
  <c r="I307" i="7"/>
  <c r="I306" i="7"/>
  <c r="H305" i="7"/>
  <c r="G305" i="7"/>
  <c r="I303" i="7"/>
  <c r="I302" i="7"/>
  <c r="I301" i="7"/>
  <c r="H300" i="7"/>
  <c r="G300" i="7"/>
  <c r="I288" i="7"/>
  <c r="I286" i="7"/>
  <c r="I285" i="7"/>
  <c r="H284" i="7"/>
  <c r="G284" i="7"/>
  <c r="I282" i="7"/>
  <c r="I281" i="7"/>
  <c r="I280" i="7"/>
  <c r="I279" i="7"/>
  <c r="I278" i="7"/>
  <c r="H276" i="7"/>
  <c r="G276" i="7"/>
  <c r="I274" i="7"/>
  <c r="I273" i="7"/>
  <c r="I272" i="7"/>
  <c r="H271" i="7"/>
  <c r="G271" i="7"/>
  <c r="I250" i="7"/>
  <c r="I248" i="7"/>
  <c r="H247" i="7"/>
  <c r="G247" i="7"/>
  <c r="I242" i="7"/>
  <c r="I241" i="7"/>
  <c r="I240" i="7"/>
  <c r="H239" i="7"/>
  <c r="H251" i="7" s="1"/>
  <c r="G239" i="7"/>
  <c r="G251" i="7" s="1"/>
  <c r="I226" i="7"/>
  <c r="I224" i="7"/>
  <c r="I223" i="7"/>
  <c r="H222" i="7"/>
  <c r="G222" i="7"/>
  <c r="I220" i="7"/>
  <c r="I219" i="7"/>
  <c r="I218" i="7"/>
  <c r="I217" i="7"/>
  <c r="I216" i="7"/>
  <c r="H215" i="7"/>
  <c r="G215" i="7"/>
  <c r="I213" i="7"/>
  <c r="I212" i="7"/>
  <c r="I211" i="7"/>
  <c r="H210" i="7"/>
  <c r="G210" i="7"/>
  <c r="I196" i="7"/>
  <c r="I194" i="7"/>
  <c r="I193" i="7"/>
  <c r="I189" i="7"/>
  <c r="I188" i="7"/>
  <c r="I187" i="7"/>
  <c r="H186" i="7"/>
  <c r="G186" i="7"/>
  <c r="I184" i="7"/>
  <c r="I183" i="7"/>
  <c r="I182" i="7"/>
  <c r="H181" i="7"/>
  <c r="G181" i="7"/>
  <c r="I170" i="7"/>
  <c r="I168" i="7"/>
  <c r="I167" i="7"/>
  <c r="H166" i="7"/>
  <c r="G166" i="7"/>
  <c r="I164" i="7"/>
  <c r="I163" i="7"/>
  <c r="I162" i="7"/>
  <c r="H161" i="7"/>
  <c r="G161" i="7"/>
  <c r="I160" i="7"/>
  <c r="I159" i="7"/>
  <c r="I158" i="7"/>
  <c r="H157" i="7"/>
  <c r="G157" i="7"/>
  <c r="I155" i="7"/>
  <c r="I154" i="7"/>
  <c r="I153" i="7"/>
  <c r="H152" i="7"/>
  <c r="G152" i="7"/>
  <c r="I138" i="7"/>
  <c r="I136" i="7"/>
  <c r="I135" i="7"/>
  <c r="I134" i="7"/>
  <c r="H133" i="7"/>
  <c r="G133" i="7"/>
  <c r="H130" i="7"/>
  <c r="G130" i="7"/>
  <c r="I128" i="7"/>
  <c r="I127" i="7"/>
  <c r="I126" i="7"/>
  <c r="H125" i="7"/>
  <c r="G125" i="7"/>
  <c r="I111" i="7"/>
  <c r="I109" i="7"/>
  <c r="H108" i="7"/>
  <c r="G108" i="7"/>
  <c r="I106" i="7"/>
  <c r="I104" i="7"/>
  <c r="H103" i="7"/>
  <c r="G103" i="7"/>
  <c r="I101" i="7"/>
  <c r="I100" i="7"/>
  <c r="H99" i="7"/>
  <c r="G99" i="7"/>
  <c r="I97" i="7"/>
  <c r="I96" i="7"/>
  <c r="I95" i="7"/>
  <c r="H94" i="7"/>
  <c r="G94" i="7"/>
  <c r="I82" i="7"/>
  <c r="I80" i="7"/>
  <c r="I79" i="7"/>
  <c r="I78" i="7"/>
  <c r="H77" i="7"/>
  <c r="G77" i="7"/>
  <c r="G83" i="7" s="1"/>
  <c r="I67" i="7"/>
  <c r="I65" i="7"/>
  <c r="H64" i="7"/>
  <c r="G64" i="7"/>
  <c r="I62" i="7"/>
  <c r="I61" i="7"/>
  <c r="I60" i="7"/>
  <c r="H59" i="7"/>
  <c r="G59" i="7"/>
  <c r="I48" i="7"/>
  <c r="I46" i="7"/>
  <c r="I45" i="7"/>
  <c r="H44" i="7"/>
  <c r="G44" i="7"/>
  <c r="I42" i="7"/>
  <c r="I41" i="7"/>
  <c r="I40" i="7"/>
  <c r="H39" i="7"/>
  <c r="G39" i="7"/>
  <c r="I37" i="7"/>
  <c r="I21" i="7"/>
  <c r="I19" i="7"/>
  <c r="H18" i="7"/>
  <c r="G18" i="7"/>
  <c r="I16" i="7"/>
  <c r="H15" i="7"/>
  <c r="I15" i="7" s="1"/>
  <c r="G15" i="7"/>
  <c r="I13" i="7"/>
  <c r="I12" i="7"/>
  <c r="I11" i="7"/>
  <c r="H10" i="7"/>
  <c r="G10" i="7"/>
  <c r="I90" i="3"/>
  <c r="H90" i="3"/>
  <c r="E29" i="2"/>
  <c r="G22" i="7" l="1"/>
  <c r="G112" i="7"/>
  <c r="I103" i="7"/>
  <c r="I108" i="7"/>
  <c r="G227" i="7"/>
  <c r="I99" i="7"/>
  <c r="I59" i="7"/>
  <c r="I18" i="7"/>
  <c r="G49" i="7"/>
  <c r="I133" i="7"/>
  <c r="G171" i="7"/>
  <c r="I186" i="7"/>
  <c r="I247" i="7"/>
  <c r="G325" i="7"/>
  <c r="I64" i="7"/>
  <c r="I77" i="7"/>
  <c r="I125" i="7"/>
  <c r="I161" i="7"/>
  <c r="I191" i="7"/>
  <c r="I276" i="7"/>
  <c r="I284" i="7"/>
  <c r="I152" i="7"/>
  <c r="I166" i="7"/>
  <c r="G197" i="7"/>
  <c r="I222" i="7"/>
  <c r="I300" i="7"/>
  <c r="I312" i="7"/>
  <c r="I317" i="7"/>
  <c r="I10" i="7"/>
  <c r="I44" i="7"/>
  <c r="G68" i="7"/>
  <c r="I94" i="7"/>
  <c r="G139" i="7"/>
  <c r="I157" i="7"/>
  <c r="I181" i="7"/>
  <c r="I215" i="7"/>
  <c r="I239" i="7"/>
  <c r="G289" i="7"/>
  <c r="I305" i="7"/>
  <c r="H325" i="7"/>
  <c r="H289" i="7"/>
  <c r="I271" i="7"/>
  <c r="H227" i="7"/>
  <c r="I227" i="7" s="1"/>
  <c r="H139" i="7"/>
  <c r="H112" i="7"/>
  <c r="I112" i="7" s="1"/>
  <c r="H83" i="7"/>
  <c r="I83" i="7" s="1"/>
  <c r="H68" i="7"/>
  <c r="I68" i="7" s="1"/>
  <c r="H49" i="7"/>
  <c r="H22" i="7"/>
  <c r="I22" i="7" s="1"/>
  <c r="H197" i="7"/>
  <c r="I210" i="7"/>
  <c r="I321" i="7"/>
  <c r="H171" i="7"/>
  <c r="I39" i="7"/>
  <c r="D207" i="3"/>
  <c r="E207" i="3"/>
  <c r="F207" i="3"/>
  <c r="G207" i="3"/>
  <c r="H207" i="3"/>
  <c r="I207" i="3"/>
  <c r="C207" i="3"/>
  <c r="D29" i="4"/>
  <c r="B29" i="4"/>
  <c r="I325" i="7" l="1"/>
  <c r="I251" i="7"/>
  <c r="I171" i="7"/>
  <c r="I139" i="7"/>
  <c r="I197" i="7"/>
  <c r="I49" i="7"/>
  <c r="G330" i="7"/>
  <c r="I289" i="7"/>
  <c r="H330" i="7"/>
  <c r="J230" i="3"/>
  <c r="J235" i="3"/>
  <c r="I154" i="3"/>
  <c r="E90" i="3"/>
  <c r="C29" i="2"/>
  <c r="I29" i="2"/>
  <c r="J92" i="3"/>
  <c r="J147" i="2"/>
  <c r="D146" i="2"/>
  <c r="C21" i="4" s="1"/>
  <c r="E146" i="2"/>
  <c r="F146" i="2"/>
  <c r="G146" i="2"/>
  <c r="H146" i="2"/>
  <c r="I146" i="2"/>
  <c r="D21" i="4" s="1"/>
  <c r="C146" i="2"/>
  <c r="B21" i="4" s="1"/>
  <c r="D29" i="2"/>
  <c r="J33" i="2"/>
  <c r="D11" i="2"/>
  <c r="C228" i="3"/>
  <c r="J89" i="2"/>
  <c r="D50" i="3"/>
  <c r="E50" i="3"/>
  <c r="F50" i="3"/>
  <c r="G50" i="3"/>
  <c r="H50" i="3"/>
  <c r="I50" i="3"/>
  <c r="C50" i="3"/>
  <c r="J56" i="3"/>
  <c r="J90" i="2"/>
  <c r="J91" i="3"/>
  <c r="E228" i="3"/>
  <c r="D228" i="3"/>
  <c r="F228" i="3"/>
  <c r="G228" i="3"/>
  <c r="C90" i="3"/>
  <c r="J90" i="3" s="1"/>
  <c r="D90" i="3"/>
  <c r="G90" i="3"/>
  <c r="F90" i="3"/>
  <c r="G338" i="5"/>
  <c r="G337" i="5"/>
  <c r="I228" i="3"/>
  <c r="I232" i="3"/>
  <c r="H232" i="3"/>
  <c r="G232" i="3"/>
  <c r="F232" i="3"/>
  <c r="E232" i="3"/>
  <c r="D232" i="3"/>
  <c r="C232" i="3"/>
  <c r="J234" i="3"/>
  <c r="J149" i="2"/>
  <c r="H149" i="2"/>
  <c r="G149" i="2"/>
  <c r="F149" i="2"/>
  <c r="D149" i="2"/>
  <c r="C29" i="4" s="1"/>
  <c r="J208" i="3"/>
  <c r="H154" i="3"/>
  <c r="G154" i="3"/>
  <c r="F154" i="3"/>
  <c r="E154" i="3"/>
  <c r="J233" i="3"/>
  <c r="J122" i="3"/>
  <c r="J55" i="3"/>
  <c r="J22" i="3"/>
  <c r="I174" i="3"/>
  <c r="H174" i="3"/>
  <c r="G174" i="3"/>
  <c r="F174" i="3"/>
  <c r="E174" i="3"/>
  <c r="D174" i="3"/>
  <c r="C174" i="3"/>
  <c r="I141" i="2"/>
  <c r="H141" i="2"/>
  <c r="G141" i="2"/>
  <c r="F141" i="2"/>
  <c r="E141" i="2"/>
  <c r="D141" i="2"/>
  <c r="C141" i="2"/>
  <c r="J115" i="2"/>
  <c r="I67" i="2"/>
  <c r="H67" i="2"/>
  <c r="G67" i="2"/>
  <c r="F67" i="2"/>
  <c r="E67" i="2"/>
  <c r="D67" i="2"/>
  <c r="C67" i="2"/>
  <c r="J72" i="2"/>
  <c r="J50" i="2"/>
  <c r="H186" i="3"/>
  <c r="G186" i="3"/>
  <c r="F186" i="3"/>
  <c r="E186" i="3"/>
  <c r="D186" i="3"/>
  <c r="I151" i="3"/>
  <c r="H151" i="3"/>
  <c r="G151" i="3"/>
  <c r="F151" i="3"/>
  <c r="E151" i="3"/>
  <c r="D151" i="3"/>
  <c r="C151" i="3"/>
  <c r="C154" i="3"/>
  <c r="I49" i="2"/>
  <c r="H49" i="2"/>
  <c r="G49" i="2"/>
  <c r="F49" i="2"/>
  <c r="E49" i="2"/>
  <c r="D49" i="2"/>
  <c r="C49" i="2"/>
  <c r="J209" i="3"/>
  <c r="J153" i="3"/>
  <c r="J14" i="2"/>
  <c r="J15" i="2"/>
  <c r="J187" i="3"/>
  <c r="D124" i="3"/>
  <c r="E124" i="3"/>
  <c r="F124" i="3"/>
  <c r="G124" i="3"/>
  <c r="H124" i="3"/>
  <c r="I124" i="3"/>
  <c r="C124" i="3"/>
  <c r="J9" i="2"/>
  <c r="D237" i="3"/>
  <c r="C26" i="4" s="1"/>
  <c r="C27" i="4" s="1"/>
  <c r="E237" i="3"/>
  <c r="F237" i="3"/>
  <c r="G237" i="3"/>
  <c r="H237" i="3"/>
  <c r="I237" i="3"/>
  <c r="D26" i="4" s="1"/>
  <c r="D27" i="4" s="1"/>
  <c r="C237" i="3"/>
  <c r="B26" i="4" s="1"/>
  <c r="B27" i="4" s="1"/>
  <c r="J238" i="3"/>
  <c r="H228" i="3"/>
  <c r="D204" i="3"/>
  <c r="E204" i="3"/>
  <c r="F204" i="3"/>
  <c r="G204" i="3"/>
  <c r="H204" i="3"/>
  <c r="I204" i="3"/>
  <c r="C204" i="3"/>
  <c r="D184" i="3"/>
  <c r="E184" i="3"/>
  <c r="F184" i="3"/>
  <c r="G184" i="3"/>
  <c r="H184" i="3"/>
  <c r="I184" i="3"/>
  <c r="C184" i="3"/>
  <c r="J185" i="3"/>
  <c r="D164" i="3"/>
  <c r="E164" i="3"/>
  <c r="F164" i="3"/>
  <c r="G164" i="3"/>
  <c r="H164" i="3"/>
  <c r="I164" i="3"/>
  <c r="C164" i="3"/>
  <c r="J152" i="3"/>
  <c r="D94" i="3"/>
  <c r="F94" i="3"/>
  <c r="G94" i="3"/>
  <c r="H94" i="3"/>
  <c r="H88" i="3" s="1"/>
  <c r="I88" i="3"/>
  <c r="D19" i="3"/>
  <c r="E19" i="3"/>
  <c r="F19" i="3"/>
  <c r="G19" i="3"/>
  <c r="H19" i="3"/>
  <c r="I19" i="3"/>
  <c r="C19" i="3"/>
  <c r="D8" i="3"/>
  <c r="E8" i="3"/>
  <c r="F8" i="3"/>
  <c r="G8" i="3"/>
  <c r="H8" i="3"/>
  <c r="I8" i="3"/>
  <c r="C8" i="3"/>
  <c r="C186" i="3"/>
  <c r="J70" i="2"/>
  <c r="J24" i="2"/>
  <c r="D134" i="2"/>
  <c r="E134" i="2"/>
  <c r="F134" i="2"/>
  <c r="G134" i="2"/>
  <c r="H134" i="2"/>
  <c r="I134" i="2"/>
  <c r="C134" i="2"/>
  <c r="G84" i="5"/>
  <c r="G83" i="5"/>
  <c r="G100" i="5"/>
  <c r="J44" i="2"/>
  <c r="E117" i="3"/>
  <c r="E115" i="3" s="1"/>
  <c r="I117" i="3"/>
  <c r="I115" i="3" s="1"/>
  <c r="J58" i="2"/>
  <c r="I186" i="3"/>
  <c r="C117" i="3"/>
  <c r="C115" i="3" s="1"/>
  <c r="C21" i="2"/>
  <c r="C11" i="2"/>
  <c r="E11" i="2"/>
  <c r="I11" i="2"/>
  <c r="G101" i="5"/>
  <c r="E54" i="2"/>
  <c r="D21" i="2"/>
  <c r="D54" i="2"/>
  <c r="I54" i="2"/>
  <c r="C54" i="2"/>
  <c r="J57" i="2"/>
  <c r="J31" i="2"/>
  <c r="E21" i="2"/>
  <c r="I21" i="2"/>
  <c r="J156" i="3"/>
  <c r="J167" i="3"/>
  <c r="H117" i="3"/>
  <c r="H115" i="3" s="1"/>
  <c r="G117" i="3"/>
  <c r="G115" i="3" s="1"/>
  <c r="F117" i="3"/>
  <c r="F115" i="3" s="1"/>
  <c r="D117" i="3"/>
  <c r="D115" i="3" s="1"/>
  <c r="J47" i="3"/>
  <c r="C64" i="3"/>
  <c r="C68" i="3"/>
  <c r="C73" i="3"/>
  <c r="C80" i="3"/>
  <c r="J69" i="3"/>
  <c r="I38" i="3"/>
  <c r="I36" i="3" s="1"/>
  <c r="H38" i="3"/>
  <c r="H36" i="3" s="1"/>
  <c r="G38" i="3"/>
  <c r="G36" i="3" s="1"/>
  <c r="F38" i="3"/>
  <c r="F36" i="3" s="1"/>
  <c r="E38" i="3"/>
  <c r="E36" i="3" s="1"/>
  <c r="D38" i="3"/>
  <c r="D36" i="3" s="1"/>
  <c r="C38" i="3"/>
  <c r="C36" i="3" s="1"/>
  <c r="E80" i="2"/>
  <c r="I15" i="3"/>
  <c r="H15" i="3"/>
  <c r="H13" i="3" s="1"/>
  <c r="G15" i="3"/>
  <c r="F15" i="3"/>
  <c r="E15" i="3"/>
  <c r="D15" i="3"/>
  <c r="D13" i="3" s="1"/>
  <c r="C15" i="3"/>
  <c r="D117" i="2"/>
  <c r="E117" i="2"/>
  <c r="F117" i="2"/>
  <c r="G117" i="2"/>
  <c r="H117" i="2"/>
  <c r="I117" i="2"/>
  <c r="C117" i="2"/>
  <c r="J94" i="2"/>
  <c r="J30" i="2"/>
  <c r="J16" i="3"/>
  <c r="I225" i="3"/>
  <c r="D225" i="3"/>
  <c r="E225" i="3"/>
  <c r="F225" i="3"/>
  <c r="G225" i="3"/>
  <c r="H225" i="3"/>
  <c r="J32" i="2"/>
  <c r="I144" i="2"/>
  <c r="G144" i="2"/>
  <c r="J95" i="3"/>
  <c r="J24" i="3"/>
  <c r="J119" i="2"/>
  <c r="J121" i="2"/>
  <c r="J120" i="2"/>
  <c r="D154" i="3"/>
  <c r="J157" i="3"/>
  <c r="G425" i="5"/>
  <c r="G424" i="5"/>
  <c r="G399" i="5"/>
  <c r="G398" i="5"/>
  <c r="G380" i="5"/>
  <c r="G379" i="5"/>
  <c r="G357" i="5"/>
  <c r="G356" i="5"/>
  <c r="G318" i="5"/>
  <c r="G317" i="5"/>
  <c r="G300" i="5"/>
  <c r="G299" i="5"/>
  <c r="G279" i="5"/>
  <c r="G278" i="5"/>
  <c r="G258" i="5"/>
  <c r="G257" i="5"/>
  <c r="G237" i="5"/>
  <c r="G236" i="5"/>
  <c r="G220" i="5"/>
  <c r="G219" i="5"/>
  <c r="G201" i="5"/>
  <c r="G117" i="5"/>
  <c r="G116" i="5"/>
  <c r="G68" i="5"/>
  <c r="G67" i="5"/>
  <c r="D144" i="2"/>
  <c r="E144" i="2"/>
  <c r="F144" i="2"/>
  <c r="H144" i="2"/>
  <c r="C144" i="2"/>
  <c r="J145" i="2"/>
  <c r="J144" i="2" s="1"/>
  <c r="J142" i="2"/>
  <c r="D139" i="2"/>
  <c r="E139" i="2"/>
  <c r="E138" i="2" s="1"/>
  <c r="F139" i="2"/>
  <c r="G139" i="2"/>
  <c r="H139" i="2"/>
  <c r="I139" i="2"/>
  <c r="C139" i="2"/>
  <c r="J140" i="2"/>
  <c r="J139" i="2" s="1"/>
  <c r="J227" i="3"/>
  <c r="J229" i="3"/>
  <c r="J226" i="3"/>
  <c r="J216" i="3"/>
  <c r="J218" i="3"/>
  <c r="J190" i="3"/>
  <c r="J172" i="3"/>
  <c r="J176" i="3"/>
  <c r="J175" i="3"/>
  <c r="J166" i="3"/>
  <c r="J165" i="3"/>
  <c r="J155" i="3"/>
  <c r="J143" i="3"/>
  <c r="J144" i="3"/>
  <c r="J145" i="3"/>
  <c r="J146" i="3"/>
  <c r="J147" i="3"/>
  <c r="J148" i="3"/>
  <c r="J149" i="3"/>
  <c r="J142" i="3"/>
  <c r="J126" i="3"/>
  <c r="J127" i="3"/>
  <c r="J128" i="3"/>
  <c r="J130" i="3"/>
  <c r="J125" i="3"/>
  <c r="J119" i="3"/>
  <c r="J120" i="3"/>
  <c r="J121" i="3"/>
  <c r="J118" i="3"/>
  <c r="J116" i="3"/>
  <c r="J100" i="3"/>
  <c r="J101" i="3"/>
  <c r="J102" i="3"/>
  <c r="J103" i="3"/>
  <c r="J104" i="3"/>
  <c r="J96" i="3"/>
  <c r="J97" i="3"/>
  <c r="J98" i="3"/>
  <c r="J99" i="3"/>
  <c r="J93" i="3"/>
  <c r="J89" i="3"/>
  <c r="J82" i="3"/>
  <c r="J81" i="3"/>
  <c r="J75" i="3"/>
  <c r="J76" i="3"/>
  <c r="J77" i="3"/>
  <c r="J78" i="3"/>
  <c r="J74" i="3"/>
  <c r="J70" i="3"/>
  <c r="J66" i="3"/>
  <c r="J65" i="3"/>
  <c r="J52" i="3"/>
  <c r="J53" i="3"/>
  <c r="J54" i="3"/>
  <c r="J51" i="3"/>
  <c r="J46" i="3"/>
  <c r="J43" i="3"/>
  <c r="J39" i="3"/>
  <c r="J21" i="3"/>
  <c r="J23" i="3"/>
  <c r="J25" i="3"/>
  <c r="J26" i="3"/>
  <c r="J27" i="3"/>
  <c r="J28" i="3" s="1"/>
  <c r="J20" i="3"/>
  <c r="J9" i="3"/>
  <c r="J129" i="2"/>
  <c r="J124" i="2"/>
  <c r="J118" i="2"/>
  <c r="J114" i="2"/>
  <c r="J113" i="2"/>
  <c r="J99" i="2"/>
  <c r="J100" i="2"/>
  <c r="J101" i="2"/>
  <c r="J102" i="2"/>
  <c r="J103" i="2"/>
  <c r="J104" i="2"/>
  <c r="J105" i="2"/>
  <c r="J98" i="2"/>
  <c r="J92" i="2"/>
  <c r="J95" i="2"/>
  <c r="J91" i="2"/>
  <c r="J93" i="2"/>
  <c r="J82" i="2"/>
  <c r="J81" i="2"/>
  <c r="J79" i="2"/>
  <c r="J78" i="2"/>
  <c r="J69" i="2"/>
  <c r="J71" i="2"/>
  <c r="J73" i="2"/>
  <c r="J68" i="2"/>
  <c r="J56" i="2"/>
  <c r="J55" i="2"/>
  <c r="J52" i="2"/>
  <c r="J51" i="2"/>
  <c r="J42" i="2"/>
  <c r="J43" i="2"/>
  <c r="J45" i="2"/>
  <c r="J46" i="2"/>
  <c r="J47" i="2"/>
  <c r="J41" i="2"/>
  <c r="J23" i="2"/>
  <c r="J25" i="2"/>
  <c r="J26" i="2"/>
  <c r="J27" i="2"/>
  <c r="J22" i="2"/>
  <c r="J20" i="2"/>
  <c r="J19" i="2"/>
  <c r="J16" i="2"/>
  <c r="J12" i="2"/>
  <c r="I171" i="3"/>
  <c r="I169" i="3" s="1"/>
  <c r="J143" i="2"/>
  <c r="I128" i="2"/>
  <c r="H128" i="2"/>
  <c r="G128" i="2"/>
  <c r="G126" i="2" s="1"/>
  <c r="F128" i="2"/>
  <c r="E128" i="2"/>
  <c r="D128" i="2"/>
  <c r="C128" i="2"/>
  <c r="C126" i="2" s="1"/>
  <c r="H171" i="3"/>
  <c r="G171" i="3"/>
  <c r="F171" i="3"/>
  <c r="E171" i="3"/>
  <c r="D171" i="3"/>
  <c r="F29" i="2"/>
  <c r="G29" i="2"/>
  <c r="H29" i="2"/>
  <c r="C171" i="3"/>
  <c r="C225" i="3"/>
  <c r="D189" i="3"/>
  <c r="D188" i="3" s="1"/>
  <c r="E189" i="3"/>
  <c r="E188" i="3" s="1"/>
  <c r="F189" i="3"/>
  <c r="F188" i="3" s="1"/>
  <c r="G189" i="3"/>
  <c r="G188" i="3" s="1"/>
  <c r="H189" i="3"/>
  <c r="H188" i="3" s="1"/>
  <c r="I189" i="3"/>
  <c r="I188" i="3" s="1"/>
  <c r="C189" i="3"/>
  <c r="C188" i="3" s="1"/>
  <c r="D141" i="3"/>
  <c r="E141" i="3"/>
  <c r="F141" i="3"/>
  <c r="G141" i="3"/>
  <c r="H141" i="3"/>
  <c r="I141" i="3"/>
  <c r="C141" i="3"/>
  <c r="D80" i="3"/>
  <c r="E80" i="3"/>
  <c r="F80" i="3"/>
  <c r="G80" i="3"/>
  <c r="H80" i="3"/>
  <c r="I80" i="3"/>
  <c r="D73" i="3"/>
  <c r="E73" i="3"/>
  <c r="F73" i="3"/>
  <c r="G73" i="3"/>
  <c r="H73" i="3"/>
  <c r="I73" i="3"/>
  <c r="D68" i="3"/>
  <c r="E68" i="3"/>
  <c r="F68" i="3"/>
  <c r="G68" i="3"/>
  <c r="H68" i="3"/>
  <c r="I68" i="3"/>
  <c r="J68" i="3" s="1"/>
  <c r="D64" i="3"/>
  <c r="E64" i="3"/>
  <c r="F64" i="3"/>
  <c r="G64" i="3"/>
  <c r="H64" i="3"/>
  <c r="I64" i="3"/>
  <c r="D45" i="3"/>
  <c r="E45" i="3"/>
  <c r="F45" i="3"/>
  <c r="G45" i="3"/>
  <c r="H45" i="3"/>
  <c r="I45" i="3"/>
  <c r="C45" i="3"/>
  <c r="I123" i="2"/>
  <c r="H123" i="2"/>
  <c r="G123" i="2"/>
  <c r="F123" i="2"/>
  <c r="E123" i="2"/>
  <c r="D123" i="2"/>
  <c r="C123" i="2"/>
  <c r="I112" i="2"/>
  <c r="H112" i="2"/>
  <c r="G112" i="2"/>
  <c r="F112" i="2"/>
  <c r="E112" i="2"/>
  <c r="D112" i="2"/>
  <c r="C112" i="2"/>
  <c r="I97" i="2"/>
  <c r="H97" i="2"/>
  <c r="G97" i="2"/>
  <c r="F97" i="2"/>
  <c r="E97" i="2"/>
  <c r="D97" i="2"/>
  <c r="C97" i="2"/>
  <c r="I80" i="2"/>
  <c r="H80" i="2"/>
  <c r="G80" i="2"/>
  <c r="F80" i="2"/>
  <c r="D80" i="2"/>
  <c r="C80" i="2"/>
  <c r="I77" i="2"/>
  <c r="H77" i="2"/>
  <c r="G77" i="2"/>
  <c r="F77" i="2"/>
  <c r="E77" i="2"/>
  <c r="D77" i="2"/>
  <c r="C77" i="2"/>
  <c r="H54" i="2"/>
  <c r="G54" i="2"/>
  <c r="F54" i="2"/>
  <c r="I40" i="2"/>
  <c r="H40" i="2"/>
  <c r="G40" i="2"/>
  <c r="F40" i="2"/>
  <c r="E40" i="2"/>
  <c r="D40" i="2"/>
  <c r="C40" i="2"/>
  <c r="H21" i="2"/>
  <c r="G21" i="2"/>
  <c r="F21" i="2"/>
  <c r="I18" i="2"/>
  <c r="H18" i="2"/>
  <c r="G18" i="2"/>
  <c r="F18" i="2"/>
  <c r="E18" i="2"/>
  <c r="D18" i="2"/>
  <c r="C18" i="2"/>
  <c r="H11" i="2"/>
  <c r="G11" i="2"/>
  <c r="F11" i="2"/>
  <c r="D126" i="2" l="1"/>
  <c r="H126" i="2"/>
  <c r="D138" i="2"/>
  <c r="F138" i="2"/>
  <c r="J204" i="3"/>
  <c r="E126" i="2"/>
  <c r="J128" i="2"/>
  <c r="I126" i="2"/>
  <c r="J126" i="2" s="1"/>
  <c r="G169" i="3"/>
  <c r="G75" i="2"/>
  <c r="F10" i="2"/>
  <c r="D10" i="2"/>
  <c r="H10" i="2"/>
  <c r="H75" i="2"/>
  <c r="H65" i="2" s="1"/>
  <c r="J123" i="2"/>
  <c r="J112" i="2"/>
  <c r="J49" i="2"/>
  <c r="J18" i="2"/>
  <c r="J232" i="3"/>
  <c r="J174" i="3"/>
  <c r="C169" i="3"/>
  <c r="I138" i="2"/>
  <c r="J117" i="2"/>
  <c r="F75" i="2"/>
  <c r="F65" i="2" s="1"/>
  <c r="C75" i="2"/>
  <c r="C65" i="2" s="1"/>
  <c r="J40" i="2"/>
  <c r="J21" i="2"/>
  <c r="E10" i="2"/>
  <c r="J11" i="2"/>
  <c r="I330" i="7"/>
  <c r="J73" i="3"/>
  <c r="J171" i="3"/>
  <c r="J8" i="3"/>
  <c r="J117" i="3"/>
  <c r="C203" i="3"/>
  <c r="B22" i="4" s="1"/>
  <c r="B23" i="4" s="1"/>
  <c r="J164" i="3"/>
  <c r="J19" i="3"/>
  <c r="E13" i="3"/>
  <c r="J50" i="3"/>
  <c r="H203" i="3"/>
  <c r="J141" i="3"/>
  <c r="J154" i="3"/>
  <c r="C88" i="3"/>
  <c r="C41" i="3" s="1"/>
  <c r="J124" i="3"/>
  <c r="G203" i="3"/>
  <c r="D88" i="3"/>
  <c r="D41" i="3" s="1"/>
  <c r="D11" i="3" s="1"/>
  <c r="J38" i="3"/>
  <c r="J146" i="2"/>
  <c r="G10" i="2"/>
  <c r="D75" i="2"/>
  <c r="D65" i="2" s="1"/>
  <c r="J97" i="2"/>
  <c r="J54" i="2"/>
  <c r="C10" i="2"/>
  <c r="J134" i="2"/>
  <c r="J237" i="3"/>
  <c r="I10" i="2"/>
  <c r="J80" i="2"/>
  <c r="E169" i="3"/>
  <c r="H138" i="2"/>
  <c r="H8" i="2" s="1"/>
  <c r="C138" i="2"/>
  <c r="G138" i="2"/>
  <c r="J29" i="2"/>
  <c r="C18" i="4"/>
  <c r="J80" i="3"/>
  <c r="F169" i="3"/>
  <c r="F126" i="2"/>
  <c r="J228" i="3"/>
  <c r="J45" i="3"/>
  <c r="C13" i="3"/>
  <c r="G13" i="3"/>
  <c r="J186" i="3"/>
  <c r="G88" i="3"/>
  <c r="G41" i="3" s="1"/>
  <c r="J151" i="3"/>
  <c r="D203" i="3"/>
  <c r="C22" i="4" s="1"/>
  <c r="C23" i="4" s="1"/>
  <c r="F13" i="3"/>
  <c r="F113" i="3"/>
  <c r="J184" i="3"/>
  <c r="E113" i="3"/>
  <c r="J67" i="2"/>
  <c r="E75" i="2"/>
  <c r="E65" i="2" s="1"/>
  <c r="E26" i="4"/>
  <c r="E88" i="3"/>
  <c r="E41" i="3" s="1"/>
  <c r="I75" i="2"/>
  <c r="H41" i="3"/>
  <c r="H11" i="3" s="1"/>
  <c r="J15" i="3"/>
  <c r="J64" i="3"/>
  <c r="D169" i="3"/>
  <c r="J36" i="3"/>
  <c r="J188" i="3"/>
  <c r="D113" i="3"/>
  <c r="H113" i="3"/>
  <c r="I203" i="3"/>
  <c r="J207" i="3"/>
  <c r="E203" i="3"/>
  <c r="G113" i="3"/>
  <c r="F88" i="3"/>
  <c r="F41" i="3" s="1"/>
  <c r="F203" i="3"/>
  <c r="H169" i="3"/>
  <c r="E21" i="4"/>
  <c r="E29" i="4"/>
  <c r="E27" i="4"/>
  <c r="J115" i="3"/>
  <c r="C113" i="3"/>
  <c r="G65" i="2"/>
  <c r="I113" i="3"/>
  <c r="I13" i="3"/>
  <c r="J77" i="2"/>
  <c r="J94" i="3"/>
  <c r="J141" i="2"/>
  <c r="J189" i="3"/>
  <c r="I41" i="3"/>
  <c r="D8" i="2" l="1"/>
  <c r="C31" i="4" s="1"/>
  <c r="B18" i="4"/>
  <c r="J138" i="2"/>
  <c r="F8" i="2"/>
  <c r="J203" i="3"/>
  <c r="E11" i="3"/>
  <c r="E6" i="3" s="1"/>
  <c r="J75" i="2"/>
  <c r="E8" i="2"/>
  <c r="J10" i="2"/>
  <c r="C8" i="2"/>
  <c r="B31" i="4" s="1"/>
  <c r="G11" i="3"/>
  <c r="G6" i="3" s="1"/>
  <c r="J88" i="3"/>
  <c r="D6" i="3"/>
  <c r="C32" i="4" s="1"/>
  <c r="C19" i="4"/>
  <c r="C20" i="4" s="1"/>
  <c r="C24" i="4" s="1"/>
  <c r="C28" i="4" s="1"/>
  <c r="J169" i="3"/>
  <c r="F11" i="3"/>
  <c r="F6" i="3" s="1"/>
  <c r="C11" i="3"/>
  <c r="I65" i="2"/>
  <c r="I8" i="2" s="1"/>
  <c r="G8" i="2"/>
  <c r="J113" i="3"/>
  <c r="J41" i="3"/>
  <c r="D22" i="4"/>
  <c r="D23" i="4" s="1"/>
  <c r="E23" i="4" s="1"/>
  <c r="H6" i="3"/>
  <c r="J13" i="3"/>
  <c r="I11" i="3"/>
  <c r="D19" i="4" s="1"/>
  <c r="D18" i="4" l="1"/>
  <c r="E18" i="4" s="1"/>
  <c r="J65" i="2"/>
  <c r="C6" i="3"/>
  <c r="B32" i="4" s="1"/>
  <c r="B19" i="4"/>
  <c r="B20" i="4" s="1"/>
  <c r="B24" i="4" s="1"/>
  <c r="B28" i="4" s="1"/>
  <c r="E22" i="4"/>
  <c r="J8" i="2"/>
  <c r="D31" i="4"/>
  <c r="E31" i="4" s="1"/>
  <c r="J11" i="3"/>
  <c r="I6" i="3"/>
  <c r="D20" i="4" l="1"/>
  <c r="D24" i="4" s="1"/>
  <c r="E19" i="4"/>
  <c r="D32" i="4"/>
  <c r="E32" i="4" s="1"/>
  <c r="J6" i="3"/>
  <c r="E20" i="4" l="1"/>
  <c r="D28" i="4"/>
  <c r="E28" i="4" s="1"/>
  <c r="E24" i="4"/>
</calcChain>
</file>

<file path=xl/sharedStrings.xml><?xml version="1.0" encoding="utf-8"?>
<sst xmlns="http://schemas.openxmlformats.org/spreadsheetml/2006/main" count="1594" uniqueCount="499">
  <si>
    <t>Ekonomski kod</t>
  </si>
  <si>
    <t>Opis ekonomskog koda</t>
  </si>
  <si>
    <t>Indeks %</t>
  </si>
  <si>
    <t>Razdjel</t>
  </si>
  <si>
    <t>Glava</t>
  </si>
  <si>
    <t xml:space="preserve">            713111  Porezi na plaću i druga osobna primanja</t>
  </si>
  <si>
    <t xml:space="preserve">      714100        POREZ NA IMOVINU</t>
  </si>
  <si>
    <t xml:space="preserve">            714111  Porez na imovinu od fizičkih osoba</t>
  </si>
  <si>
    <t xml:space="preserve">            714112  Porez na imovinu od pravnih osoba</t>
  </si>
  <si>
    <t xml:space="preserve">            714131  Porez na promet nepokretnosti fizičkih osoba</t>
  </si>
  <si>
    <t xml:space="preserve">            714132  Porez na promet nepokretnosti pravnih osoba</t>
  </si>
  <si>
    <t xml:space="preserve">      716100        POREZ NA DOHODAK</t>
  </si>
  <si>
    <t xml:space="preserve">      717100         PRIHODI OD NEIZRAVNIH POREZA</t>
  </si>
  <si>
    <t xml:space="preserve">            717131  Prihodi od neizravnih poreza koji pripadaju Direkciji cesta</t>
  </si>
  <si>
    <t xml:space="preserve">            717141  Prihodi od neizravnih poreza koji pripadaju JLS</t>
  </si>
  <si>
    <t xml:space="preserve">      719100        OSTALI POREZI</t>
  </si>
  <si>
    <t xml:space="preserve"> 710000         (I) PRIHODI OD POREZA</t>
  </si>
  <si>
    <t xml:space="preserve"> 720000         (II) NEPOREZNI PRIHODI</t>
  </si>
  <si>
    <t xml:space="preserve">      722000        NAKNADE I PRISTOJBE I PRIHODI OD PRUŽANJA JAVNIH USLUGA</t>
  </si>
  <si>
    <t xml:space="preserve">      722100        ADMINISTRATIVNE PRISTOJBE</t>
  </si>
  <si>
    <t xml:space="preserve">      722300         KOMUNALNA NAKNADA I PRISTOJBA</t>
  </si>
  <si>
    <t xml:space="preserve">      722400         OSTALE PRORAČUNSKE NAKNADE I PRISTOJBE</t>
  </si>
  <si>
    <t xml:space="preserve">            722461  Naknade za zauzimanje javnih površina</t>
  </si>
  <si>
    <t xml:space="preserve">            722462  Naknade i kazne za parkiranje</t>
  </si>
  <si>
    <t xml:space="preserve">            722465  Naknade za reklame postavljene na javnim površinama</t>
  </si>
  <si>
    <t xml:space="preserve">      722600        PRIHODI OD PRUŽANJA JAVNIH USLUGA</t>
  </si>
  <si>
    <t xml:space="preserve">      722700        NEPLANIRANE UPLATE - PRIHODI</t>
  </si>
  <si>
    <t xml:space="preserve">      732100         PRIMLJENI TEKUĆI TRANSFERI OD OST.RAZINA VLASTI I FONDOVA</t>
  </si>
  <si>
    <t xml:space="preserve"> 740000         (IV) KAPITALNI TRANSFERI</t>
  </si>
  <si>
    <t>Rashodi i izdaci</t>
  </si>
  <si>
    <t xml:space="preserve">            711115  Porez na prihod od imovine i imovinskih prava</t>
  </si>
  <si>
    <t xml:space="preserve">            713113  Porez na dodatna primanja</t>
  </si>
  <si>
    <t xml:space="preserve">      715000        DOMAĆI POREZI NA DOBRA I USLUGE </t>
  </si>
  <si>
    <t xml:space="preserve">            715137  Kaznena kamata</t>
  </si>
  <si>
    <t xml:space="preserve">            715141  PPU osim usluga u građevinarstvu</t>
  </si>
  <si>
    <t xml:space="preserve">            715211  Porez na dobitke na sreću</t>
  </si>
  <si>
    <t xml:space="preserve">            716114  Prihodi od poreza na dohodak fizičkih osoba od ulaganja kapitala</t>
  </si>
  <si>
    <t xml:space="preserve">            716117  Prihodi od poreza na dohodak po konačnom obračunu</t>
  </si>
  <si>
    <t xml:space="preserve">            719111  Ostali porezi </t>
  </si>
  <si>
    <t xml:space="preserve">            721211 Prihodi od kamata na depozite u banci  </t>
  </si>
  <si>
    <t xml:space="preserve">            721511  Prihodi od pozitivnih tečajnih razlika</t>
  </si>
  <si>
    <t xml:space="preserve">            722131  Općinske administrativne pristojbe</t>
  </si>
  <si>
    <t xml:space="preserve">            722134  Pristojbe za vjenčanja i dr.civilne registracije</t>
  </si>
  <si>
    <t xml:space="preserve">            722515  Naknade za korištenje podataka premjera i katastra</t>
  </si>
  <si>
    <t xml:space="preserve">            722516  Naknade za vršenje usluga iz oblasti premjera i katastra </t>
  </si>
  <si>
    <t xml:space="preserve">            722532  Naknada za uporabu cesta za vozila građana</t>
  </si>
  <si>
    <t xml:space="preserve">            722611  Prihodi od pružanja usluga građanima</t>
  </si>
  <si>
    <t xml:space="preserve">            722612  Prihodi od pružanja usluga pravnim osobama</t>
  </si>
  <si>
    <t xml:space="preserve">            722613  Prihodi od pružanja usluga drugima</t>
  </si>
  <si>
    <t xml:space="preserve">            722719  Ostali povrati</t>
  </si>
  <si>
    <t xml:space="preserve">            722721  Uplate za prekoračenje troškova PTT usluga</t>
  </si>
  <si>
    <t xml:space="preserve">            722791  Ostale neplanirane uplate</t>
  </si>
  <si>
    <t xml:space="preserve">     723000    NOVČANE KAZNE (NEPOREZNE PRIRODE)</t>
  </si>
  <si>
    <t xml:space="preserve">            723130  Novčane kazne po općinskim propisima</t>
  </si>
  <si>
    <t xml:space="preserve"> 810000         (V) KAPITALNI PRIMICI</t>
  </si>
  <si>
    <t>OPIS</t>
  </si>
  <si>
    <t>I OPĆI DIO</t>
  </si>
  <si>
    <t xml:space="preserve">            714121  Porez na naslijeđe i dar</t>
  </si>
  <si>
    <t xml:space="preserve">            715131  PP proizvoda iz tarife broja 1</t>
  </si>
  <si>
    <t xml:space="preserve">      731100        PRIMLJENI TEKUĆI TRANSFERI OD INOZEMNIH VLADA I MEĐUNARODNIH ORGANIZACIJA</t>
  </si>
  <si>
    <t xml:space="preserve">      742200      KAPITALNI TRANSFERI OD NEVLADINIH IZVORA</t>
  </si>
  <si>
    <t xml:space="preserve"> 730000      (III) TEKUĆI TRANSFERI (TRANSFERI I DONACIJE)</t>
  </si>
  <si>
    <t>Indeks 4/2</t>
  </si>
  <si>
    <t xml:space="preserve">              742114  Primljeni kapitalni transferi od Županije Posavske</t>
  </si>
  <si>
    <t xml:space="preserve">              742112  Primljeni kapitalni transferi od Federacije BiH i fondova</t>
  </si>
  <si>
    <t xml:space="preserve">              742213  Kapitalni transferi od pojedinaca</t>
  </si>
  <si>
    <t xml:space="preserve">              732114   Primljeni tekući transferi od Županije Posavske</t>
  </si>
  <si>
    <t>RAZVOJNI PROJEKTI / PROGRAMI</t>
  </si>
  <si>
    <r>
      <t xml:space="preserve">Pravni temelj: </t>
    </r>
    <r>
      <rPr>
        <sz val="10"/>
        <rFont val="Arial"/>
        <family val="2"/>
        <charset val="238"/>
      </rPr>
      <t>Članak 8. stavak 3. alineja 15. Zakona o načelima lokalne samouprave u FBiH</t>
    </r>
  </si>
  <si>
    <r>
      <t xml:space="preserve">Potreban broj uposlenika: </t>
    </r>
    <r>
      <rPr>
        <sz val="10"/>
        <rFont val="Arial"/>
        <family val="2"/>
        <charset val="238"/>
      </rPr>
      <t>1</t>
    </r>
  </si>
  <si>
    <t>Potrebna sredstva i struktura financiranja:</t>
  </si>
  <si>
    <t>Godina</t>
  </si>
  <si>
    <t xml:space="preserve">Izvor financiranja </t>
  </si>
  <si>
    <t>Sveukupno financiranje</t>
  </si>
  <si>
    <r>
      <t xml:space="preserve">Pravni temelj: </t>
    </r>
    <r>
      <rPr>
        <sz val="10"/>
        <rFont val="Arial"/>
        <family val="2"/>
        <charset val="238"/>
      </rPr>
      <t>Članak 8. stavak 3. alineja 11.  Zakona o načelima lokalne samouprave u FBiH</t>
    </r>
  </si>
  <si>
    <r>
      <t xml:space="preserve">Pravni temelj: </t>
    </r>
    <r>
      <rPr>
        <sz val="10"/>
        <rFont val="Arial"/>
        <family val="2"/>
        <charset val="238"/>
      </rPr>
      <t>Članak 8. stavak 3. alineja 11. Zakona o načelima lokalne samouprave u FBiH</t>
    </r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</si>
  <si>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</t>
    </r>
    <r>
      <rPr>
        <b/>
        <u/>
        <sz val="10"/>
        <rFont val="Arial"/>
        <family val="2"/>
        <charset val="238"/>
      </rPr>
      <t>se očekuju</t>
    </r>
    <r>
      <rPr>
        <sz val="10"/>
        <rFont val="Arial"/>
        <family val="2"/>
        <charset val="238"/>
      </rPr>
      <t xml:space="preserve"> ekonomski efekti (prodaja placeva, komunalna naknada i sl.) za općinu Orašje.</t>
    </r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</si>
  <si>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</t>
    </r>
    <r>
      <rPr>
        <b/>
        <u/>
        <sz val="10"/>
        <rFont val="Arial"/>
        <family val="2"/>
        <charset val="238"/>
      </rPr>
      <t>se očekuju</t>
    </r>
    <r>
      <rPr>
        <sz val="10"/>
        <rFont val="Arial"/>
        <family val="2"/>
        <charset val="238"/>
      </rPr>
      <t xml:space="preserve"> ekonomski efekti ( neizravno kroz povećanje broja domaćinstava priključenih na vodovod i odvodnju).</t>
    </r>
  </si>
  <si>
    <r>
      <t xml:space="preserve">Pravni temelj: </t>
    </r>
    <r>
      <rPr>
        <sz val="10"/>
        <rFont val="Arial"/>
        <family val="2"/>
        <charset val="238"/>
      </rPr>
      <t>Članak 8. stavak 3. alineja 27. Zakona o načelima lokalne samouprave u FBiH</t>
    </r>
  </si>
  <si>
    <r>
      <t xml:space="preserve">Pravni temelj: </t>
    </r>
    <r>
      <rPr>
        <sz val="10"/>
        <rFont val="Arial"/>
        <family val="2"/>
        <charset val="238"/>
      </rPr>
      <t>Članak 8. stavak 3. alineja 18. Zakona o načelima lokalne samouprave u FBiH</t>
    </r>
  </si>
  <si>
    <r>
      <t xml:space="preserve">Pravni temelj: </t>
    </r>
    <r>
      <rPr>
        <sz val="10"/>
        <rFont val="Arial"/>
        <family val="2"/>
        <charset val="238"/>
      </rPr>
      <t>Članak 8. stavak 3. alineja 26. Zakona o načelima lokalne samouprave u FBiH</t>
    </r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</si>
  <si>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</t>
    </r>
    <r>
      <rPr>
        <b/>
        <u/>
        <sz val="10"/>
        <rFont val="Arial"/>
        <family val="2"/>
        <charset val="238"/>
      </rPr>
      <t xml:space="preserve">se očekuju </t>
    </r>
    <r>
      <rPr>
        <sz val="10"/>
        <rFont val="Arial"/>
        <family val="2"/>
        <charset val="238"/>
      </rPr>
      <t>ekonomski efekti (prihodi) za općinu Orašje, bez efekta nepredviđenih rizika.</t>
    </r>
  </si>
  <si>
    <r>
      <t>Pravni temelj:</t>
    </r>
    <r>
      <rPr>
        <sz val="10"/>
        <rFont val="Arial"/>
        <family val="2"/>
        <charset val="238"/>
      </rPr>
      <t xml:space="preserve"> Članak 8. stavak 3. alineja 26. Zakona o načelima lokalne samouprave u FBiH</t>
    </r>
  </si>
  <si>
    <t xml:space="preserve"> </t>
  </si>
  <si>
    <t xml:space="preserve">      600000                            Pričuva Općinskog načelnika</t>
  </si>
  <si>
    <t>Fond općih i namjenskih prihoda       (01 i 03)</t>
  </si>
  <si>
    <t>Fond domaćih transfera - grantova         (04)</t>
  </si>
  <si>
    <t>Vlastita sredstva          (01, 02 i 03)</t>
  </si>
  <si>
    <t>Kapitalni transfer FBiH     (04)</t>
  </si>
  <si>
    <t>Kapitalni transfer
 ŽP                         (04)</t>
  </si>
  <si>
    <t>Ostalo (inozemstvo)             (05)</t>
  </si>
  <si>
    <t>Fond inozemnih transfera - grantova         (05)</t>
  </si>
  <si>
    <t>Fond prihoda po posebnim propisima  (02)</t>
  </si>
  <si>
    <t xml:space="preserve">      722500        NAKNADE I PRISTOJBE PO FEDERALNIM ZAKONIMA I DRUGIM PROPISIMA</t>
  </si>
  <si>
    <t xml:space="preserve">              811111  Kapitalni primici od prodaje zemlje</t>
  </si>
  <si>
    <r>
      <t xml:space="preserve">            716115  Prihodi od poreza na dohodak fizičkih osoba na dobitke od igara </t>
    </r>
    <r>
      <rPr>
        <sz val="8"/>
        <color indexed="8"/>
        <rFont val="Calibri"/>
        <family val="2"/>
        <charset val="238"/>
      </rPr>
      <t xml:space="preserve"> na sreću</t>
    </r>
  </si>
  <si>
    <r>
      <t xml:space="preserve">            722581  Posebna naknada za zaštitu od prirodnih i drugih nepogoda</t>
    </r>
    <r>
      <rPr>
        <sz val="8"/>
        <color indexed="8"/>
        <rFont val="Calibri"/>
        <family val="2"/>
        <charset val="238"/>
      </rPr>
      <t xml:space="preserve"> gdje je osnovica zbirni iznos neto plaća za isplatu</t>
    </r>
  </si>
  <si>
    <r>
      <t xml:space="preserve">            722582   Posebna naknada za zaštitu od prirodnih i drugih nepogoda </t>
    </r>
    <r>
      <rPr>
        <sz val="8"/>
        <color indexed="8"/>
        <rFont val="Calibri"/>
        <family val="2"/>
        <charset val="238"/>
      </rPr>
      <t>gdje je osnovica zbirni iznos neto primanja po osnovi dr.</t>
    </r>
    <r>
      <rPr>
        <sz val="8"/>
        <color indexed="8"/>
        <rFont val="Calibri"/>
        <family val="2"/>
        <charset val="238"/>
      </rPr>
      <t xml:space="preserve"> samostalnih djelatnosti i povremenog samostalnog rada</t>
    </r>
  </si>
  <si>
    <r>
      <t xml:space="preserve">            722583  Naknada za vatrogasne jedinice iz premije osiguranja imovine </t>
    </r>
    <r>
      <rPr>
        <sz val="8"/>
        <color indexed="8"/>
        <rFont val="Calibri"/>
        <family val="2"/>
        <charset val="238"/>
      </rPr>
      <t>od požara i prirodnih sila</t>
    </r>
  </si>
  <si>
    <t xml:space="preserve">    600000              (I) PRIČUVA PRORAČUNA</t>
  </si>
  <si>
    <t xml:space="preserve">    610000              (II) TEKUĆI RASHODI</t>
  </si>
  <si>
    <t xml:space="preserve">    611000              PLAĆE I NAKNADE TROŠKOVA ZAPOSLENIH</t>
  </si>
  <si>
    <t xml:space="preserve">       611100             Bruto plaće i naknade plaća</t>
  </si>
  <si>
    <t xml:space="preserve">       611200             Naknade troškova zaposlenih</t>
  </si>
  <si>
    <t xml:space="preserve">                    611211          Naknade  za prijevoz sa posla i na posao</t>
  </si>
  <si>
    <t xml:space="preserve">                    611221          Naknade za topli obrok tijekom rada</t>
  </si>
  <si>
    <t xml:space="preserve">                    611224          Regres za godišnji odmor</t>
  </si>
  <si>
    <t xml:space="preserve">                    611225          Otpremnine zbog odlaska u mirovinu</t>
  </si>
  <si>
    <t xml:space="preserve">                    611226          Jubilarne nagrade za stabilnost u radu, darovi djeci i sl.</t>
  </si>
  <si>
    <t xml:space="preserve">                    611227          Pomoći u slučaju smrti</t>
  </si>
  <si>
    <t xml:space="preserve">                    611228          Pomoći u slučaju teže invalidnosti</t>
  </si>
  <si>
    <t xml:space="preserve">                    611229          Pomoći u slučaju teže bolesti</t>
  </si>
  <si>
    <t xml:space="preserve">                    611231          Nagrade za rezultate rada</t>
  </si>
  <si>
    <t xml:space="preserve">       613200          Izdaci za energiju</t>
  </si>
  <si>
    <t xml:space="preserve">              613211            Izdaci za električnu energiju za javnu rasvjetu</t>
  </si>
  <si>
    <t xml:space="preserve">              613212            Izdaci za centralno grijanje </t>
  </si>
  <si>
    <t xml:space="preserve">       613300          Izdaci za komunik. i komunalne usluge</t>
  </si>
  <si>
    <t xml:space="preserve">              613321            Izdaci za vodu i kanalizaciju</t>
  </si>
  <si>
    <t xml:space="preserve">              613323            Izdaci za usluge odvoza smeća</t>
  </si>
  <si>
    <t xml:space="preserve">              613329            Zajednička komunalna potrošnja</t>
  </si>
  <si>
    <t xml:space="preserve">    613400          Nabava materijala i sitnog inventara</t>
  </si>
  <si>
    <t xml:space="preserve">            613487          Poseban materijal za potrebe Civilne zaštite</t>
  </si>
  <si>
    <t xml:space="preserve">     613500          Izdaci za usluge prijevoza i goriva</t>
  </si>
  <si>
    <t xml:space="preserve">             613523          Registracija motornih vozila</t>
  </si>
  <si>
    <t xml:space="preserve">     613700          Izdaci za tekuće održavanje</t>
  </si>
  <si>
    <t xml:space="preserve">             613821           Izdaci bankovnih usluga</t>
  </si>
  <si>
    <r>
      <t xml:space="preserve">             613980        Izdaci za poreze i doprinose na dohodak od drugih</t>
    </r>
    <r>
      <rPr>
        <sz val="8"/>
        <color indexed="8"/>
        <rFont val="Calibri"/>
        <family val="2"/>
        <charset val="238"/>
      </rPr>
      <t xml:space="preserve">  samostalnih djelatnosti i povremenog samostalnog rada</t>
    </r>
  </si>
  <si>
    <r>
      <t xml:space="preserve">   614000        (III) TEKUĆI TRANSFERI I DRUGI TEKUĆI</t>
    </r>
    <r>
      <rPr>
        <b/>
        <sz val="11"/>
        <color indexed="8"/>
        <rFont val="Calibri"/>
        <family val="2"/>
        <charset val="238"/>
      </rPr>
      <t xml:space="preserve">  RASHODI</t>
    </r>
  </si>
  <si>
    <t xml:space="preserve">    614100         Tekući transferi drugim razinama vlasti i fondovima</t>
  </si>
  <si>
    <t xml:space="preserve">                   614121        Ostala davanja za kulturu</t>
  </si>
  <si>
    <t xml:space="preserve">           614125          Transfer za obrazovanje - Dječji vrtić "Pčelica"</t>
  </si>
  <si>
    <t xml:space="preserve">           614181          Transfer za Centar za socijalni rad</t>
  </si>
  <si>
    <t xml:space="preserve">   614200         Tekući transferi pojedincima</t>
  </si>
  <si>
    <t xml:space="preserve">   614300      Transferi neprofitnim organizacijama</t>
  </si>
  <si>
    <t xml:space="preserve">       614311       Tek. transferi neprof. Organiz. - CK Orašje</t>
  </si>
  <si>
    <t xml:space="preserve">       614311       Tek. transferi neprof. Organiz. - DDB"Merhamet"</t>
  </si>
  <si>
    <t xml:space="preserve">       614319       Tekući transferi vjerskim zajednicama</t>
  </si>
  <si>
    <t xml:space="preserve">       614323       Tekući transferi za parlam.političke stranke</t>
  </si>
  <si>
    <t xml:space="preserve">       614324       Tekući transferi udruženjima građana i Projekt udruga mladih</t>
  </si>
  <si>
    <t xml:space="preserve">        614329       Ostali transferima udruženjima građana - DVD</t>
  </si>
  <si>
    <r>
      <t xml:space="preserve">        614329       Ostali transferima udruženjima građana-Transfer udrugama </t>
    </r>
    <r>
      <rPr>
        <sz val="8"/>
        <color indexed="8"/>
        <rFont val="Calibri"/>
        <family val="2"/>
        <charset val="238"/>
      </rPr>
      <t>proisteklim iz Domovinskog rata</t>
    </r>
  </si>
  <si>
    <t xml:space="preserve">  614400        Subvencije javnim poduzećima</t>
  </si>
  <si>
    <t xml:space="preserve">  614500        Subvencije privatnim poduzećima i poduzetnicima</t>
  </si>
  <si>
    <t xml:space="preserve"> 614800     Drugi tekući rashodi</t>
  </si>
  <si>
    <t xml:space="preserve">       614811   Povrat više ili pogrešno uplaćenih sredstava</t>
  </si>
  <si>
    <t xml:space="preserve">       614819    Ostali tekući rashodi  - Tek. transferi Mjesnim zajednicama</t>
  </si>
  <si>
    <t xml:space="preserve"> 615000       (IV) KAPITALNI TRANSFERI</t>
  </si>
  <si>
    <t xml:space="preserve">  615100        Kapitalni transferi drugim razinama vlasti i fond.</t>
  </si>
  <si>
    <t xml:space="preserve">  615200        Kapitalni transferi pojedincima</t>
  </si>
  <si>
    <t xml:space="preserve">  615300      Kapitalni transferi neprofitnim organizacijama</t>
  </si>
  <si>
    <t>616000        (V) IZDACI ZA KAMATE</t>
  </si>
  <si>
    <t xml:space="preserve">  616200        Izdaci za inozemne kamate</t>
  </si>
  <si>
    <r>
      <t xml:space="preserve">        616212       Izdaci za kamate na kredite odobrene od inozemnih</t>
    </r>
    <r>
      <rPr>
        <sz val="8"/>
        <color indexed="8"/>
        <rFont val="Calibri"/>
        <family val="2"/>
        <charset val="238"/>
      </rPr>
      <t xml:space="preserve">   financijskih institucija (EIB)</t>
    </r>
  </si>
  <si>
    <t xml:space="preserve">   821200       Nabava građevina</t>
  </si>
  <si>
    <t xml:space="preserve"> 821300       Nabava opreme</t>
  </si>
  <si>
    <r>
      <t xml:space="preserve">        821300     Nabava opreme za potrebe Civilne zaštite, financirane </t>
    </r>
    <r>
      <rPr>
        <sz val="8"/>
        <color indexed="8"/>
        <rFont val="Calibri"/>
        <family val="2"/>
        <charset val="238"/>
      </rPr>
      <t xml:space="preserve">  sredstvima posebne naknade za zaštitu i spašavanje</t>
    </r>
  </si>
  <si>
    <t xml:space="preserve">  821500      Nabava stalnih sredstava u obliku prava</t>
  </si>
  <si>
    <t>0101001</t>
  </si>
  <si>
    <t>0201001</t>
  </si>
  <si>
    <t>0202001</t>
  </si>
  <si>
    <t>0203001</t>
  </si>
  <si>
    <t>0204001</t>
  </si>
  <si>
    <t>0205001</t>
  </si>
  <si>
    <t>0206001</t>
  </si>
  <si>
    <t>0208001</t>
  </si>
  <si>
    <t>01</t>
  </si>
  <si>
    <t>02</t>
  </si>
  <si>
    <t>03</t>
  </si>
  <si>
    <t>04</t>
  </si>
  <si>
    <t>05</t>
  </si>
  <si>
    <t>06</t>
  </si>
  <si>
    <t>07</t>
  </si>
  <si>
    <t>08</t>
  </si>
  <si>
    <t>Potrošačko mjesto</t>
  </si>
  <si>
    <t>Kod funkcije</t>
  </si>
  <si>
    <t>611000            PLAĆE I NAKNADE  TROŠKOVA ZAPOSLENIH</t>
  </si>
  <si>
    <t>821000       KAPITALNI IZDACI-IZDACI ZA NABAVU STALNIH  SREDSTAVA</t>
  </si>
  <si>
    <t>Broj zaposlenih</t>
  </si>
  <si>
    <t>Sveukupno: Općinski načelnik</t>
  </si>
  <si>
    <t>001</t>
  </si>
  <si>
    <t>111</t>
  </si>
  <si>
    <t>613000            IZDACI ZA MATERIJAL, SITAN INVENTAR I USLUGE</t>
  </si>
  <si>
    <t>614000            TEKUĆI TRANSFERI I DRUGI TEKUĆI RASHODI</t>
  </si>
  <si>
    <t xml:space="preserve">             613100     Putni troškovi</t>
  </si>
  <si>
    <t xml:space="preserve">             613200     Izdaci za energiju</t>
  </si>
  <si>
    <t xml:space="preserve">             613300     Izdaci za komunalne usluge</t>
  </si>
  <si>
    <t xml:space="preserve">             613400     Nabava materijala i sitnog inventara</t>
  </si>
  <si>
    <t xml:space="preserve">             613500     Izdaci za usluge prijevoza i goriva</t>
  </si>
  <si>
    <t xml:space="preserve">             613700     Izdaci za tekuće održavanje</t>
  </si>
  <si>
    <t xml:space="preserve">             613800     Izdaci osiguranja, bankarskih usluga i platnog prometa</t>
  </si>
  <si>
    <t xml:space="preserve">             613900     Ugovorenje i druge posebne usluge</t>
  </si>
  <si>
    <t xml:space="preserve">             614000      Tekući transferi neprofitnim organizacijama  </t>
  </si>
  <si>
    <t xml:space="preserve">             611100      Bruto plaće i naknade plaće</t>
  </si>
  <si>
    <t xml:space="preserve">             611200      Naknade troškova zaposlenih</t>
  </si>
  <si>
    <t>Sveukupno: Općinsko vijeće</t>
  </si>
  <si>
    <t xml:space="preserve">SLUŽBA OPĆE UPRAVE, BRANITELJA I DRUŠTVENIH DJELATNOSTI </t>
  </si>
  <si>
    <t xml:space="preserve">             614100      Tekući transferi drugim razinama vlasti i fondovima</t>
  </si>
  <si>
    <t xml:space="preserve">             614200      Tekući transferi pojedincima</t>
  </si>
  <si>
    <t xml:space="preserve">             614300     Tekući transferi neprofitnim organizacijama</t>
  </si>
  <si>
    <t xml:space="preserve">             614400      Subvencije javnim poduzećima</t>
  </si>
  <si>
    <t xml:space="preserve">             614800      Drugi tekući rashodi</t>
  </si>
  <si>
    <t xml:space="preserve">615000            KAPITALNI TRANSFERI </t>
  </si>
  <si>
    <t xml:space="preserve">             615100     Kapitalni transferi drugim razinama vlasti i fondovima</t>
  </si>
  <si>
    <t xml:space="preserve">             615300     Kapitalni transferi neprofitnim organizacijama</t>
  </si>
  <si>
    <t>Sveukupno: Služba opće uprave, branitelja i društvenih djelatnosti</t>
  </si>
  <si>
    <t xml:space="preserve">             614200      Tekući transferi pojedincima  </t>
  </si>
  <si>
    <t xml:space="preserve">             615200     Kapitalni transferi pojedincima</t>
  </si>
  <si>
    <t xml:space="preserve">              821200     Nabava građevina</t>
  </si>
  <si>
    <t xml:space="preserve">              821500     Nabava stalnik sredstava u obliku prava</t>
  </si>
  <si>
    <t>OPĆINSKI NAČELNIK</t>
  </si>
  <si>
    <t>OPĆINSKO VIJEĆE</t>
  </si>
  <si>
    <t>SLUŽBA ZA FINANCIJE</t>
  </si>
  <si>
    <t>616000            IZDACI ZA KAMATE</t>
  </si>
  <si>
    <t>SLUŽBA PROSTORNOG UREĐENJA I IMOVINSKO-PRAVNIH POSLOVA</t>
  </si>
  <si>
    <t>Sveukupno: Služba za financije</t>
  </si>
  <si>
    <t>Sveukupno: Služba prostornog uređenja i imovinsko-pravnih poslova</t>
  </si>
  <si>
    <t xml:space="preserve">              821500     Nabava stalnih sredstava u obliku prava</t>
  </si>
  <si>
    <t xml:space="preserve">              821300     Nabava opreme za potrebe Civilne zaštite financirane iz sredstava posebne naknade za zaštitu i spašavanje od prirodnih i drugih nesreća</t>
  </si>
  <si>
    <t>011</t>
  </si>
  <si>
    <t>062</t>
  </si>
  <si>
    <t>048</t>
  </si>
  <si>
    <t>043</t>
  </si>
  <si>
    <t>051</t>
  </si>
  <si>
    <t>105</t>
  </si>
  <si>
    <t>081,082,  091 i 105</t>
  </si>
  <si>
    <t>083</t>
  </si>
  <si>
    <t>075</t>
  </si>
  <si>
    <t xml:space="preserve">             614500      Subvencije privatnim poduzećima i poduzetnicima</t>
  </si>
  <si>
    <t>108</t>
  </si>
  <si>
    <t>041</t>
  </si>
  <si>
    <t>061,084</t>
  </si>
  <si>
    <t>061</t>
  </si>
  <si>
    <t>051, 063, 064, 081</t>
  </si>
  <si>
    <t>042</t>
  </si>
  <si>
    <t>046</t>
  </si>
  <si>
    <t>063</t>
  </si>
  <si>
    <t>032</t>
  </si>
  <si>
    <t>Potreban broj uposlenika: 2</t>
  </si>
  <si>
    <r>
      <t xml:space="preserve">Pravni temelj: </t>
    </r>
    <r>
      <rPr>
        <sz val="10"/>
        <rFont val="Arial"/>
        <family val="2"/>
        <charset val="238"/>
      </rPr>
      <t>Članak 8. stavak 3. alineja 12.  Zakona o načelima lokalne samouprave u FBiH</t>
    </r>
  </si>
  <si>
    <t xml:space="preserve">         614525       Subvencija Centru za poduzetništvo</t>
  </si>
  <si>
    <t>II   POSEBAN DIO</t>
  </si>
  <si>
    <t xml:space="preserve">            613900      Ugovorene i druge posebne usluge</t>
  </si>
  <si>
    <t>Predsjednik Općinskog vijeća</t>
  </si>
  <si>
    <t xml:space="preserve">            722321  Općinska komunalna naknada</t>
  </si>
  <si>
    <r>
      <t xml:space="preserve">            721129  Prihodi od iznajmljivanja ostale materijalne imovine -</t>
    </r>
    <r>
      <rPr>
        <sz val="8"/>
        <color indexed="8"/>
        <rFont val="Calibri"/>
        <family val="2"/>
        <charset val="238"/>
      </rPr>
      <t xml:space="preserve">  Terminal</t>
    </r>
  </si>
  <si>
    <r>
      <t xml:space="preserve">            721121  Prihodi od iznajmljivanja zemljišta (neizgrađeno </t>
    </r>
    <r>
      <rPr>
        <sz val="8"/>
        <color indexed="8"/>
        <rFont val="Calibri"/>
        <family val="2"/>
        <charset val="238"/>
      </rPr>
      <t>građevinsko zemljište - špedicijei državno poljeprivredno</t>
    </r>
    <r>
      <rPr>
        <sz val="8"/>
        <color indexed="8"/>
        <rFont val="Calibri"/>
        <family val="2"/>
        <charset val="238"/>
      </rPr>
      <t xml:space="preserve">  zemljište)</t>
    </r>
  </si>
  <si>
    <r>
      <t xml:space="preserve">            722584  Naknada iz  funkcionalne premije osiguranja od</t>
    </r>
    <r>
      <rPr>
        <sz val="8"/>
        <color indexed="8"/>
        <rFont val="Calibri"/>
        <family val="2"/>
        <charset val="238"/>
      </rPr>
      <t xml:space="preserve">  autoodgovornosti za vatrogasne jedinice</t>
    </r>
  </si>
  <si>
    <t xml:space="preserve">             613510          Gorivo za prijevoz</t>
  </si>
  <si>
    <r>
      <t xml:space="preserve">            613975        Izdaci za naknade vijećnika Općinskog vijeća i članova </t>
    </r>
    <r>
      <rPr>
        <sz val="8"/>
        <color indexed="8"/>
        <rFont val="Calibri"/>
        <family val="2"/>
        <charset val="238"/>
      </rPr>
      <t xml:space="preserve"> odbora</t>
    </r>
  </si>
  <si>
    <r>
      <t xml:space="preserve">              613329            Ostale komunalne usluge (usluge održavanja groblja, odvoz </t>
    </r>
    <r>
      <rPr>
        <sz val="8"/>
        <color indexed="8"/>
        <rFont val="Calibri"/>
        <family val="2"/>
        <charset val="238"/>
      </rPr>
      <t xml:space="preserve">  organskog otpada i slično)</t>
    </r>
  </si>
  <si>
    <t xml:space="preserve">              613327            Usluge deratizacije (i dezinsekcije)</t>
  </si>
  <si>
    <t xml:space="preserve">             613813           Osiguranje vozila</t>
  </si>
  <si>
    <t xml:space="preserve">             613991        Ostale nespomenute usluge i dadžbine</t>
  </si>
  <si>
    <t xml:space="preserve">             613991        Izdaci za obilježavanje Dana Općine</t>
  </si>
  <si>
    <t xml:space="preserve">             613991        Izdaci za žurne mjere zaštite i spašavanja -deminiranje</t>
  </si>
  <si>
    <t xml:space="preserve">             613999        Otpis nenaplativih potraživanja</t>
  </si>
  <si>
    <t xml:space="preserve">            613974        Izdaci za rad komisija</t>
  </si>
  <si>
    <t xml:space="preserve">            613960        Zatezne kamate i troškovi spora</t>
  </si>
  <si>
    <t xml:space="preserve">           613910        Usluge medija</t>
  </si>
  <si>
    <t xml:space="preserve">     613900      Ugovorene i druge posebne usluge</t>
  </si>
  <si>
    <t xml:space="preserve">                  613960        Zatezne kamate i troškovi spora- redovno</t>
  </si>
  <si>
    <t xml:space="preserve">           614122           Transfer za šport</t>
  </si>
  <si>
    <t xml:space="preserve">            614121         Transfer za kulturu</t>
  </si>
  <si>
    <t xml:space="preserve">            614112        Tekući transferi Federaciji - Agenciji za državnu službu</t>
  </si>
  <si>
    <t xml:space="preserve">                   614121        Centar za kulturu Orašje</t>
  </si>
  <si>
    <t xml:space="preserve">          614243        Transfer za prijevoz učenika</t>
  </si>
  <si>
    <t>UKUPNO</t>
  </si>
  <si>
    <t>10=9/3</t>
  </si>
  <si>
    <r>
      <rPr>
        <b/>
        <sz val="9"/>
        <rFont val="Calibri"/>
        <family val="2"/>
        <charset val="238"/>
      </rPr>
      <t xml:space="preserve">      741100       PRIMLJENI KAPITALNI TRANSFERI OD INOZEMNIH</t>
    </r>
    <r>
      <rPr>
        <b/>
        <sz val="9"/>
        <color indexed="22"/>
        <rFont val="Calibri"/>
        <family val="2"/>
        <charset val="238"/>
      </rPr>
      <t xml:space="preserve">  </t>
    </r>
    <r>
      <rPr>
        <b/>
        <sz val="9"/>
        <color indexed="8"/>
        <rFont val="Calibri"/>
        <family val="2"/>
        <charset val="238"/>
      </rPr>
      <t>VLADA I MEĐUNARODNIH ORGANIZACIJA</t>
    </r>
  </si>
  <si>
    <r>
      <t xml:space="preserve">      742100       PRIMLJENI KAPITALNI TRANSFERI OD </t>
    </r>
    <r>
      <rPr>
        <b/>
        <sz val="9"/>
        <rFont val="Calibri"/>
        <family val="2"/>
        <charset val="238"/>
      </rPr>
      <t xml:space="preserve">OSTALIH RAZINA </t>
    </r>
    <r>
      <rPr>
        <b/>
        <sz val="9"/>
        <color indexed="9"/>
        <rFont val="Calibri"/>
        <family val="2"/>
        <charset val="238"/>
      </rPr>
      <t>:</t>
    </r>
    <r>
      <rPr>
        <b/>
        <sz val="9"/>
        <rFont val="Calibri"/>
        <family val="2"/>
        <charset val="238"/>
      </rPr>
      <t>VLASTI</t>
    </r>
  </si>
  <si>
    <r>
      <t xml:space="preserve">     613800          Izdaci osiguranja, bankovnih usluga i usluga</t>
    </r>
    <r>
      <rPr>
        <b/>
        <sz val="9"/>
        <color indexed="8"/>
        <rFont val="Calibri"/>
        <family val="2"/>
        <charset val="238"/>
      </rPr>
      <t xml:space="preserve"> platnog prometa</t>
    </r>
  </si>
  <si>
    <t xml:space="preserve">            722322  Općinske komunalna naknada na istaknutu tvrtku</t>
  </si>
  <si>
    <r>
      <rPr>
        <b/>
        <sz val="10"/>
        <rFont val="Arial"/>
        <family val="2"/>
        <charset val="238"/>
      </rPr>
      <t>Procjena rezultata i rizika</t>
    </r>
    <r>
      <rPr>
        <sz val="10"/>
        <rFont val="Arial"/>
        <family val="2"/>
        <charset val="238"/>
      </rPr>
      <t xml:space="preserve">: Realizacijom ovoga projekta u budućnosti </t>
    </r>
    <r>
      <rPr>
        <u/>
        <sz val="10"/>
        <rFont val="Arial"/>
        <family val="2"/>
        <charset val="238"/>
      </rPr>
      <t xml:space="preserve">se </t>
    </r>
    <r>
      <rPr>
        <b/>
        <u/>
        <sz val="10"/>
        <rFont val="Arial"/>
        <family val="2"/>
        <charset val="238"/>
      </rPr>
      <t>ne očekuju</t>
    </r>
    <r>
      <rPr>
        <sz val="10"/>
        <rFont val="Arial"/>
        <family val="2"/>
        <charset val="238"/>
      </rPr>
      <t xml:space="preserve"> ekonomski efekti za proračun Općine Orašje. </t>
    </r>
  </si>
  <si>
    <r>
      <t xml:space="preserve">Procjena rezultata i rizika: </t>
    </r>
    <r>
      <rPr>
        <sz val="10"/>
        <rFont val="Arial"/>
        <family val="2"/>
        <charset val="238"/>
      </rPr>
      <t>Realizacijom ovog projekta u budućnosti se</t>
    </r>
    <r>
      <rPr>
        <b/>
        <u/>
        <sz val="10"/>
        <rFont val="Arial"/>
        <family val="2"/>
        <charset val="238"/>
      </rPr>
      <t xml:space="preserve"> očekuju </t>
    </r>
    <r>
      <rPr>
        <sz val="10"/>
        <rFont val="Arial"/>
        <family val="2"/>
        <charset val="238"/>
      </rPr>
      <t>ekonomski efekti  (prihodi) za općinu Orašje.</t>
    </r>
  </si>
  <si>
    <r>
      <t xml:space="preserve">Procjena rezultata i rizika: </t>
    </r>
    <r>
      <rPr>
        <sz val="10"/>
        <rFont val="Arial"/>
        <family val="2"/>
        <charset val="238"/>
      </rPr>
      <t>Realizacijom ovog projekta u budućnosti se</t>
    </r>
    <r>
      <rPr>
        <b/>
        <u/>
        <sz val="10"/>
        <rFont val="Arial"/>
        <family val="2"/>
        <charset val="238"/>
      </rPr>
      <t xml:space="preserve"> očekuju</t>
    </r>
    <r>
      <rPr>
        <sz val="10"/>
        <rFont val="Arial"/>
        <family val="2"/>
        <charset val="238"/>
      </rPr>
      <t xml:space="preserve"> ekonomski efekti (rashodi za održavanje i energiju) za općinu Orašje.</t>
    </r>
  </si>
  <si>
    <t xml:space="preserve">       612100          Doprinosi poslodavca i ostali doprinosi</t>
  </si>
  <si>
    <r>
      <t xml:space="preserve">           613700            Materijal i usluge za popravke i održavanje osnovnih </t>
    </r>
    <r>
      <rPr>
        <sz val="8"/>
        <color indexed="8"/>
        <rFont val="Calibri"/>
        <family val="2"/>
        <charset val="238"/>
      </rPr>
      <t xml:space="preserve"> sredstava</t>
    </r>
  </si>
  <si>
    <r>
      <t xml:space="preserve">           613700            Izdaci za materijal i usluge održavanja makadamskih</t>
    </r>
    <r>
      <rPr>
        <sz val="8"/>
        <color indexed="8"/>
        <rFont val="Calibri"/>
        <family val="2"/>
        <charset val="238"/>
      </rPr>
      <t xml:space="preserve"> putova i sekundarne kanalske mreže</t>
    </r>
  </si>
  <si>
    <t xml:space="preserve">           613700            Izdaci za materijal i usluge održavanja asfaltiranih cesta</t>
  </si>
  <si>
    <t xml:space="preserve">           613700            Izdaci za materijal i usluge zimskog održavanja cesta</t>
  </si>
  <si>
    <r>
      <t xml:space="preserve">           613900        Ostale stručne usluge (usluge odvjetnika, notara, </t>
    </r>
    <r>
      <rPr>
        <sz val="8"/>
        <color indexed="8"/>
        <rFont val="Calibri"/>
        <family val="2"/>
        <charset val="238"/>
      </rPr>
      <t xml:space="preserve"> prevoditelja, sudskih vještaka, kotizacije za stručne  seminare i druge stručne usluge)</t>
    </r>
  </si>
  <si>
    <t xml:space="preserve">Broj zaposlenih </t>
  </si>
  <si>
    <t xml:space="preserve">             613900     Ugovorene i druge posebne usluge</t>
  </si>
  <si>
    <t>612000            DOPRINOSI POSLODAVCA I OSTALI DOPRINOSI</t>
  </si>
  <si>
    <t>600000            PRIČUVA OPĆINSKOG  NAČELNIKA</t>
  </si>
  <si>
    <t>612000            DOPRINOSI POSLODAVACA I OSTALI DOPRINOSI</t>
  </si>
  <si>
    <t xml:space="preserve">          614223         Novčane naknade nezaposlenim osobama -  Neuposlene rodilje</t>
  </si>
  <si>
    <r>
      <t xml:space="preserve">          614223         Novčane naknade nezaposlenim osobama - Pomoći obiteljima s više</t>
    </r>
    <r>
      <rPr>
        <sz val="8"/>
        <color indexed="8"/>
        <rFont val="Calibri"/>
        <family val="2"/>
        <charset val="238"/>
      </rPr>
      <t xml:space="preserve"> djece</t>
    </r>
  </si>
  <si>
    <t>Broj zaposlenih:</t>
  </si>
  <si>
    <t xml:space="preserve">           613700            Izdaci za materijal i usluge održavanja ulične javne rasvjete</t>
  </si>
  <si>
    <t xml:space="preserve">            716112  Prihodi od poreza na dohodak fizičkih osoba od samostalnih djelatnosti</t>
  </si>
  <si>
    <t xml:space="preserve">            716113  Prihodi od poreza na dohodak fizičkih osoba od imovine i imovinskih prava</t>
  </si>
  <si>
    <r>
      <t xml:space="preserve">            716116  Prihodi od poreza na dohodak od drugih samostalnih djelatnosti</t>
    </r>
    <r>
      <rPr>
        <sz val="8"/>
        <color indexed="8"/>
        <rFont val="Calibri"/>
        <family val="2"/>
        <charset val="238"/>
      </rPr>
      <t xml:space="preserve">  iz članka 12. Zakona o porezu na dohodak</t>
    </r>
  </si>
  <si>
    <t>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3+</t>
  </si>
  <si>
    <t>+</t>
  </si>
  <si>
    <t xml:space="preserve">            722531  Naknade za uporabu cesta za vozila pravnih osoba</t>
  </si>
  <si>
    <t xml:space="preserve">            731100 Primljeni tekući transferi od inoz. Vlada i međ. organizacija</t>
  </si>
  <si>
    <t xml:space="preserve">             741100  Primjeni kapitalni transferi od inozemnih Vlada i međunarodnih organizacija</t>
  </si>
  <si>
    <t xml:space="preserve">    612000          DOPRINOSI POSLODAVCA I OSTALI DOPRINOSI</t>
  </si>
  <si>
    <t>Kapitalni transfer Države BIH     (04)</t>
  </si>
  <si>
    <t>Prihodi i primici</t>
  </si>
  <si>
    <r>
      <t xml:space="preserve">        614329       Ostali transferi udruženjima građana - Transfer udruzi </t>
    </r>
    <r>
      <rPr>
        <sz val="8"/>
        <color indexed="8"/>
        <rFont val="Calibri"/>
        <family val="2"/>
        <charset val="238"/>
      </rPr>
      <t xml:space="preserve"> roditelja djece s posebnim potrebama/Udruzi "Put u život".</t>
    </r>
  </si>
  <si>
    <t>Članak 3.</t>
  </si>
  <si>
    <t xml:space="preserve">        821300    Nabava opreme za potrebe Službi JOU i ostale opreme</t>
  </si>
  <si>
    <r>
      <t xml:space="preserve">Procjena rezultata i rizika: </t>
    </r>
    <r>
      <rPr>
        <sz val="10"/>
        <rFont val="Arial"/>
        <family val="2"/>
        <charset val="238"/>
      </rPr>
      <t>Realizacijom ovog projekta u budućnosti se</t>
    </r>
    <r>
      <rPr>
        <b/>
        <u/>
        <sz val="10"/>
        <rFont val="Arial"/>
        <family val="2"/>
        <charset val="238"/>
      </rPr>
      <t xml:space="preserve"> očekuju </t>
    </r>
    <r>
      <rPr>
        <sz val="10"/>
        <rFont val="Arial"/>
        <family val="2"/>
        <charset val="238"/>
      </rPr>
      <t>ekonomski efekti  (prihodi) za proračun Općine Orašje.</t>
    </r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</si>
  <si>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se </t>
    </r>
    <r>
      <rPr>
        <b/>
        <u/>
        <sz val="10"/>
        <rFont val="Arial"/>
        <family val="2"/>
        <charset val="238"/>
      </rPr>
      <t>očekuju</t>
    </r>
    <r>
      <rPr>
        <sz val="10"/>
        <rFont val="Arial"/>
        <family val="2"/>
        <charset val="238"/>
      </rPr>
      <t xml:space="preserve"> ekonomski efekti za Općinu Orašje (rashodi z tekuće, zimsko održavanje ceste i sl.)</t>
    </r>
  </si>
  <si>
    <r>
      <t xml:space="preserve">Procjena rezultata i rizika: </t>
    </r>
    <r>
      <rPr>
        <sz val="10"/>
        <rFont val="Arial"/>
        <family val="2"/>
        <charset val="238"/>
      </rPr>
      <t>Realizacijom ovog projekta u budućnosti se o</t>
    </r>
    <r>
      <rPr>
        <b/>
        <u/>
        <sz val="10"/>
        <rFont val="Arial"/>
        <family val="2"/>
        <charset val="238"/>
      </rPr>
      <t>čekuju</t>
    </r>
    <r>
      <rPr>
        <sz val="10"/>
        <rFont val="Arial"/>
        <family val="2"/>
        <charset val="238"/>
      </rPr>
      <t xml:space="preserve"> ekonomski efekti za općinu Orašje.</t>
    </r>
  </si>
  <si>
    <t xml:space="preserve">Sveukupno: </t>
  </si>
  <si>
    <r>
      <t xml:space="preserve">      </t>
    </r>
    <r>
      <rPr>
        <b/>
        <sz val="9"/>
        <rFont val="Calibri"/>
        <family val="2"/>
        <charset val="238"/>
      </rPr>
      <t>721000         PRIHODI OD PODUZETNIČKIH AKTIVNOSTI I IMOVINE I</t>
    </r>
    <r>
      <rPr>
        <b/>
        <sz val="9"/>
        <color indexed="22"/>
        <rFont val="Calibri"/>
        <family val="2"/>
        <charset val="238"/>
      </rPr>
      <t xml:space="preserve">  </t>
    </r>
    <r>
      <rPr>
        <b/>
        <sz val="9"/>
        <rFont val="Calibri"/>
        <family val="2"/>
        <charset val="238"/>
      </rPr>
      <t xml:space="preserve">PRIHODI OD POZITIVNIH TEČAJNIH RAZLIKA </t>
    </r>
  </si>
  <si>
    <t>Ekonom. kod</t>
  </si>
  <si>
    <t xml:space="preserve">       614819    Ostali tekući rashodi - Transferi Mjesnim zajednicama za nabavu kapitalne imovine</t>
  </si>
  <si>
    <t xml:space="preserve">         614525       Subvencije za rast i razvoj MSP-a i obrta</t>
  </si>
  <si>
    <t xml:space="preserve">            711113  Porez na temelju autorskih prava, patenata i tehničkih unapređenja</t>
  </si>
  <si>
    <t xml:space="preserve">            711114  Porez na ukupan prihod fizičkih osoba</t>
  </si>
  <si>
    <t xml:space="preserve">      711100         POREZ NA DOBIT POJEDINCA </t>
  </si>
  <si>
    <t xml:space="preserve">            714113 Porez na imovinu za motorna vozila</t>
  </si>
  <si>
    <t xml:space="preserve">      713100         POREZI NA PLAĆU </t>
  </si>
  <si>
    <t xml:space="preserve">            719117  Poseban porez na potrošnju u ugostiteljstvu</t>
  </si>
  <si>
    <t xml:space="preserve">          614243        Transfer za pos. namjene-elementarne nepogode</t>
  </si>
  <si>
    <t xml:space="preserve">  615700      Kapitalni transferi u inozemstvo</t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</si>
  <si>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</t>
    </r>
    <r>
      <rPr>
        <b/>
        <u/>
        <sz val="10"/>
        <rFont val="Arial"/>
        <family val="2"/>
        <charset val="238"/>
      </rPr>
      <t xml:space="preserve">se očekuju </t>
    </r>
    <r>
      <rPr>
        <sz val="10"/>
        <rFont val="Arial"/>
        <family val="2"/>
        <charset val="238"/>
      </rPr>
      <t>ekonomski efekti (tekuće i investiciono održavanje) za općinu Orašje, kao ni efekt ne predviđenih rizika</t>
    </r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</si>
  <si>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</t>
    </r>
    <r>
      <rPr>
        <b/>
        <u/>
        <sz val="10"/>
        <rFont val="Arial"/>
        <family val="2"/>
        <charset val="238"/>
      </rPr>
      <t>se  očekuju</t>
    </r>
    <r>
      <rPr>
        <sz val="10"/>
        <rFont val="Arial"/>
        <family val="2"/>
        <charset val="238"/>
      </rPr>
      <t xml:space="preserve"> ekonomski efekti (tekuće i investiciono održavanje) za općinu Orašje, </t>
    </r>
    <r>
      <rPr>
        <b/>
        <sz val="10"/>
        <rFont val="Arial"/>
        <family val="2"/>
        <charset val="238"/>
      </rPr>
      <t xml:space="preserve">uz smanjenje uticaja </t>
    </r>
    <r>
      <rPr>
        <sz val="10"/>
        <rFont val="Arial"/>
        <family val="2"/>
        <charset val="238"/>
      </rPr>
      <t>šteta i rizika od prirodnih i dr. nesreća.</t>
    </r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</si>
  <si>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se </t>
    </r>
    <r>
      <rPr>
        <b/>
        <u/>
        <sz val="10"/>
        <rFont val="Arial"/>
        <family val="2"/>
        <charset val="238"/>
      </rPr>
      <t>očekuju</t>
    </r>
    <r>
      <rPr>
        <sz val="10"/>
        <rFont val="Arial"/>
        <family val="2"/>
        <charset val="238"/>
      </rPr>
      <t xml:space="preserve"> ekonomski efekti za Općinu Orašje (tekuće i investicijsko odražavanje građevine i sl.), te neizravno kroz povećanje javih prihoda koji pripadaju Općini.</t>
    </r>
  </si>
  <si>
    <t xml:space="preserve">             613800     Izdaci osiguranja, bankovnih usluga i usluga platnog prometa</t>
  </si>
  <si>
    <t xml:space="preserve">             615700     Kapitalni transferi u inozemstvo</t>
  </si>
  <si>
    <t xml:space="preserve">             614300     Tekući transferi neprofitnim organizacijama  </t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</si>
  <si>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</t>
    </r>
    <r>
      <rPr>
        <b/>
        <u/>
        <sz val="10"/>
        <rFont val="Arial"/>
        <family val="2"/>
        <charset val="238"/>
      </rPr>
      <t xml:space="preserve">se očekuju </t>
    </r>
    <r>
      <rPr>
        <sz val="10"/>
        <rFont val="Arial"/>
        <family val="2"/>
        <charset val="238"/>
      </rPr>
      <t>ekonomski efekti za općinu Orašje ( troškovi sanacije  i zatvaranja), te prihodi za Javno poduzeće .</t>
    </r>
  </si>
  <si>
    <r>
      <t xml:space="preserve">            719115  Poseban porez za zaštitu od drugih nepogoda na temelj</t>
    </r>
    <r>
      <rPr>
        <sz val="8"/>
        <color indexed="8"/>
        <rFont val="Calibri"/>
        <family val="2"/>
        <charset val="238"/>
      </rPr>
      <t xml:space="preserve">  ugovora o djelu i privremenih i povremenih poslova</t>
    </r>
  </si>
  <si>
    <r>
      <t xml:space="preserve">            719114  Poseban porez na plaću za zaštitu od prirodnih i drugih</t>
    </r>
    <r>
      <rPr>
        <sz val="8"/>
        <color indexed="8"/>
        <rFont val="Calibri"/>
        <family val="2"/>
        <charset val="238"/>
      </rPr>
      <t xml:space="preserve">  nepogoda </t>
    </r>
  </si>
  <si>
    <t xml:space="preserve">            711111  Porez na dobit od gosp. i profes. djelatnosti</t>
  </si>
  <si>
    <r>
      <t xml:space="preserve">            721122  Prihodi od iznajmljivanja poslovnih prostora i ostale</t>
    </r>
    <r>
      <rPr>
        <sz val="8"/>
        <color indexed="8"/>
        <rFont val="Calibri"/>
        <family val="2"/>
        <charset val="238"/>
      </rPr>
      <t xml:space="preserve">   materijalne imovine </t>
    </r>
  </si>
  <si>
    <r>
      <t xml:space="preserve">            722463  Naknade za zakup javnih površina od kafea, restorana,</t>
    </r>
    <r>
      <rPr>
        <sz val="8"/>
        <color indexed="8"/>
        <rFont val="Calibri"/>
        <family val="2"/>
        <charset val="238"/>
      </rPr>
      <t xml:space="preserve">  kioska i tržnica</t>
    </r>
  </si>
  <si>
    <t xml:space="preserve">            722464  Naknade za skladištenje građevinskog mater.</t>
  </si>
  <si>
    <t xml:space="preserve">            722761  Uplaćene refundacije bolovanja iz ranijih god.</t>
  </si>
  <si>
    <t xml:space="preserve">          614219        Ostala davanja pojed. na temelju MIO-a</t>
  </si>
  <si>
    <r>
      <t xml:space="preserve"> 820000     (VI) KAPITALNI IZDACI-NABAVA STALNIH</t>
    </r>
    <r>
      <rPr>
        <b/>
        <sz val="11"/>
        <color indexed="8"/>
        <rFont val="Calibri"/>
        <family val="2"/>
        <charset val="238"/>
      </rPr>
      <t xml:space="preserve"> SREDSTAVA I IZDACI ZA FIN.  IMOVINU </t>
    </r>
  </si>
  <si>
    <t xml:space="preserve">                         UKUPNI RASHODI I IZDACI</t>
  </si>
  <si>
    <t xml:space="preserve">             UKUPNI PRIHODI I PRIMICI</t>
  </si>
  <si>
    <t xml:space="preserve">        821521     Studije izvodljivosti, projektne pripreme i projektiranja -Projekt zatvaranja tehnički neuređenih općnskih deponija ...</t>
  </si>
  <si>
    <t>Potreban broj uposlenika: 3</t>
  </si>
  <si>
    <t>Kapitalni transfer
 ŽP   i građani                      (04)</t>
  </si>
  <si>
    <r>
      <t xml:space="preserve">      821612      Rekonstrukcija cesta i mostova - Rekonstrukcija lokalnih asfaltnih</t>
    </r>
    <r>
      <rPr>
        <sz val="8"/>
        <color indexed="8"/>
        <rFont val="Calibri"/>
        <family val="2"/>
        <charset val="238"/>
      </rPr>
      <t xml:space="preserve"> cesta financiranih sredstvima drugih razina vlasti i  Općine Orašje i građana</t>
    </r>
  </si>
  <si>
    <r>
      <t xml:space="preserve">            613974        Izdaci za rad Općinskog izbornog povjerenstva i </t>
    </r>
    <r>
      <rPr>
        <sz val="8"/>
        <color indexed="8"/>
        <rFont val="Calibri"/>
        <family val="2"/>
        <charset val="238"/>
      </rPr>
      <t xml:space="preserve">naknada za članove Biračkih odbora </t>
    </r>
  </si>
  <si>
    <t xml:space="preserve">         615211       Kap.transferi za obnovu i stambeno zbrinjavanje</t>
  </si>
  <si>
    <t xml:space="preserve">         614429      Subvencije javnim poduzećima - Transfer TV HB</t>
  </si>
  <si>
    <t xml:space="preserve">            821100    Nabava zemljišta</t>
  </si>
  <si>
    <t xml:space="preserve">   821100       Nabava zemljišta, šuma i višeg. nasada</t>
  </si>
  <si>
    <t xml:space="preserve">         615721 Kapitalni transferi međunarodnim organizacijama - UNDP, USAID i drugo</t>
  </si>
  <si>
    <t xml:space="preserve"> 823200     Vanjske otplate</t>
  </si>
  <si>
    <t xml:space="preserve">      823212 Otplate stranim financijskim institucijama</t>
  </si>
  <si>
    <t>823200            VANJSKE OTPLATE</t>
  </si>
  <si>
    <t xml:space="preserve">             823212      Otplate tranim financijskim institucijama </t>
  </si>
  <si>
    <r>
      <t xml:space="preserve">Razvojni projekt broj 1. - </t>
    </r>
    <r>
      <rPr>
        <b/>
        <u/>
        <sz val="10"/>
        <rFont val="Arial"/>
        <family val="2"/>
        <charset val="238"/>
      </rPr>
      <t>Nabava  zemljišta, šuma i višegodišnjih nasada- Nabava zemljišta</t>
    </r>
  </si>
  <si>
    <t>Potreban broj uposlenika: 1</t>
  </si>
  <si>
    <t xml:space="preserve">       613000           IZDACI ZA MATERIJAL, SI  I USLUGE</t>
  </si>
  <si>
    <t>Članak 1.</t>
  </si>
  <si>
    <t>Članak 2.</t>
  </si>
  <si>
    <t>Bosna i Hercegovina</t>
  </si>
  <si>
    <t>Federacija Bosne i Hercegovine</t>
  </si>
  <si>
    <t>Županija Posavska</t>
  </si>
  <si>
    <t>Općina Orašje</t>
  </si>
  <si>
    <t>Općinsko vijeće</t>
  </si>
  <si>
    <t xml:space="preserve">         614429      Subvencije javnim poduzećima - RPO</t>
  </si>
  <si>
    <r>
      <t xml:space="preserve">         614530       Subvencije za aktivnu politiku zapošljavanja priv.</t>
    </r>
    <r>
      <rPr>
        <sz val="8"/>
        <color indexed="8"/>
        <rFont val="Calibri"/>
        <family val="2"/>
        <charset val="238"/>
      </rPr>
      <t xml:space="preserve">  poduzećima i poduzetnicima</t>
    </r>
    <r>
      <rPr>
        <b/>
        <sz val="8"/>
        <color indexed="8"/>
        <rFont val="Calibri"/>
        <family val="2"/>
        <charset val="238"/>
      </rPr>
      <t>.</t>
    </r>
  </si>
  <si>
    <t xml:space="preserve">      821611      Rekonstrukcija vanjskih osvjetljenja- Rekonstrukcija javne rasvjete</t>
  </si>
  <si>
    <t xml:space="preserve">            717114  Prihodi od neizravnih poreza za financiranje autocesta i drugih cesta u F BIH</t>
  </si>
  <si>
    <t xml:space="preserve">            721227  Prihodi od zakupa športsko-privrednih lovišta</t>
  </si>
  <si>
    <t xml:space="preserve">         615211       Kap.transferi za kapit.ulaganja u poljoprivredu </t>
  </si>
  <si>
    <t xml:space="preserve">Orašje, </t>
  </si>
  <si>
    <t>1. Prihodi</t>
  </si>
  <si>
    <t>2. Rashodi</t>
  </si>
  <si>
    <t>3. TEKUĆI BILANS (1.-2.)</t>
  </si>
  <si>
    <t>4. Kapitalni primici</t>
  </si>
  <si>
    <t>5. Kapitalni izdaci</t>
  </si>
  <si>
    <t>6. NETO NABAVKA NEFINANCIJSKE IMOVINE (4.-5.)</t>
  </si>
  <si>
    <t>7. UKUPAN DEFICIT/SUFICIT (3.+6.)</t>
  </si>
  <si>
    <t>8. Primici od financijske imovine i zaduživanja</t>
  </si>
  <si>
    <t>9. Izdaci za financijsku imovinu i otplatu dugova</t>
  </si>
  <si>
    <t>10. NETO FINANCIRANJE (8.-9.)</t>
  </si>
  <si>
    <t>11. UKUPAN FINANCIJSKI REZULTAT (7.+10.)</t>
  </si>
  <si>
    <t>SVEUKUPNI PRIHODI, PRIMICI I AKUMULIRANI SUFICIT</t>
  </si>
  <si>
    <t>SVEUKUPNI RASHODI I IZDACI</t>
  </si>
  <si>
    <t xml:space="preserve">      821612      Rekonstrukcija zgrada- Rekonstrukcija građevina koje su u potpunom ili djelomičnom vlasništvu Općine Orašje</t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</si>
  <si>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se </t>
    </r>
    <r>
      <rPr>
        <b/>
        <u/>
        <sz val="10"/>
        <rFont val="Arial"/>
        <family val="2"/>
        <charset val="238"/>
      </rPr>
      <t xml:space="preserve">  očekuju ekonomski efekti</t>
    </r>
    <r>
      <rPr>
        <sz val="10"/>
        <rFont val="Arial"/>
        <family val="2"/>
        <charset val="238"/>
      </rPr>
      <t xml:space="preserve"> za općinu u vidu značajnog sman jenja izdataka za tekuće održavanje kao i smanjenja izdataka za energiju.</t>
    </r>
  </si>
  <si>
    <t xml:space="preserve">             614800     Drugi tekući rashodi  </t>
  </si>
  <si>
    <t xml:space="preserve">              732112   Primljeni tekući transferi od F BIH</t>
  </si>
  <si>
    <r>
      <t xml:space="preserve">Nositelj aktivnosti: </t>
    </r>
    <r>
      <rPr>
        <sz val="10"/>
        <rFont val="Arial"/>
        <family val="2"/>
        <charset val="238"/>
      </rPr>
      <t>Služba za financije</t>
    </r>
  </si>
  <si>
    <r>
      <t xml:space="preserve">              </t>
    </r>
    <r>
      <rPr>
        <sz val="8"/>
        <color indexed="8"/>
        <rFont val="Calibri"/>
        <family val="2"/>
        <charset val="238"/>
      </rPr>
      <t xml:space="preserve">611100          Bruto plaća uposlenika JOU </t>
    </r>
  </si>
  <si>
    <t xml:space="preserve">               612100           Doprinosi poslodavca za uposlenike JOU </t>
  </si>
  <si>
    <t xml:space="preserve">              613211            Izdaci za el. energiju </t>
  </si>
  <si>
    <t xml:space="preserve">              613310            Izdaci za telefon, telefaks...</t>
  </si>
  <si>
    <r>
      <t xml:space="preserve">            613400          Izdaci za obrasce i papir, kompjutorski, uredski materijal,</t>
    </r>
    <r>
      <rPr>
        <sz val="8"/>
        <color indexed="8"/>
        <rFont val="Calibri"/>
        <family val="2"/>
        <charset val="238"/>
      </rPr>
      <t xml:space="preserve">  stručnu literaturu, obrazovanje kadrova i ostali materijal</t>
    </r>
  </si>
  <si>
    <r>
      <t xml:space="preserve">            613976        Ostali izdaci za druge samostalne djelatnosti i</t>
    </r>
    <r>
      <rPr>
        <sz val="8"/>
        <color indexed="8"/>
        <rFont val="Calibri"/>
        <family val="2"/>
        <charset val="238"/>
      </rPr>
      <t xml:space="preserve">  povremenog samostalnog rada -Ugovori o djelu, Ugovori o autorstvu i slično</t>
    </r>
  </si>
  <si>
    <r>
      <t xml:space="preserve">           614231        Beneficije za socijalnu zaštitu - Socijalne pomoći i pomoći </t>
    </r>
    <r>
      <rPr>
        <sz val="8"/>
        <color indexed="8"/>
        <rFont val="Calibri"/>
        <family val="2"/>
        <charset val="238"/>
      </rPr>
      <t xml:space="preserve"> u liječenju pojedinaca </t>
    </r>
  </si>
  <si>
    <t>Kapitalni transfer ŽP/građani                         (04)</t>
  </si>
  <si>
    <t>Inozemne Vlade             (05)</t>
  </si>
  <si>
    <r>
      <t xml:space="preserve">Nositelj aktivnosti: </t>
    </r>
    <r>
      <rPr>
        <sz val="10"/>
        <rFont val="Arial"/>
        <family val="2"/>
        <charset val="238"/>
      </rPr>
      <t>Služba prostornog uređenja i imovinsko-pravnih poslova</t>
    </r>
  </si>
  <si>
    <r>
      <t xml:space="preserve">Procjena rezultata i rizika: </t>
    </r>
    <r>
      <rPr>
        <sz val="10"/>
        <rFont val="Arial"/>
        <family val="2"/>
        <charset val="238"/>
      </rPr>
      <t xml:space="preserve">Realizacijom ovog projekta u budućnosti </t>
    </r>
    <r>
      <rPr>
        <b/>
        <u/>
        <sz val="10"/>
        <rFont val="Arial"/>
        <family val="2"/>
        <charset val="238"/>
      </rPr>
      <t xml:space="preserve">se  očekuju </t>
    </r>
    <r>
      <rPr>
        <sz val="10"/>
        <rFont val="Arial"/>
        <family val="2"/>
        <charset val="238"/>
      </rPr>
      <t>ekonomski efekti za općinu Orašje, u formi prihoda od prodaje zemlje i drugi uz to vezani prihodi.</t>
    </r>
  </si>
  <si>
    <r>
      <t xml:space="preserve">    </t>
    </r>
    <r>
      <rPr>
        <sz val="8"/>
        <color indexed="8"/>
        <rFont val="Calibri"/>
        <family val="2"/>
        <charset val="238"/>
      </rPr>
      <t xml:space="preserve">   615100       Kapitalni izdaci za zdravstvo</t>
    </r>
  </si>
  <si>
    <t xml:space="preserve">           613914       Usluge reprezentacije</t>
  </si>
  <si>
    <t xml:space="preserve">                   613914       Usluge reprezentacije (dio koji se odnosi na Općinskog načelnika i službe JOU)</t>
  </si>
  <si>
    <t xml:space="preserve">                   613914       Usluge reprezentacije (dio koji se odnosi na Općinsko vijeće)</t>
  </si>
  <si>
    <t xml:space="preserve"> 821600      Rekonstrukcija i investicijsko održavanje</t>
  </si>
  <si>
    <t xml:space="preserve">Na temelju članka 96. Statuta općine Orašje ("Službeni glasnik općine Orašje" broj 6/02, 5/08, 3/11, 5/11 I 6/20) Općinsko vijeće Orašje na sjednici </t>
  </si>
  <si>
    <t xml:space="preserve">održanoj dana _____________ 2021. godine donosi </t>
  </si>
  <si>
    <t>Broj: 01-02-                /21</t>
  </si>
  <si>
    <t>12. SREDSTVA IZ TOČKE 11. POKRIT ĆE SE SUFICITOM IZ RANIJIH GODINA</t>
  </si>
  <si>
    <t xml:space="preserve">            716111  Prihodi od poreza na dohodak fizičkih osoba od nesamostalnih djelatnosti</t>
  </si>
  <si>
    <t xml:space="preserve">       613100          Putni troškovi</t>
  </si>
  <si>
    <t>Stanko Vincetić</t>
  </si>
  <si>
    <t>URED OPĆINSKOG NAČELNIKA</t>
  </si>
  <si>
    <t>SLUŽBA ZA UPRAVLJANJE RAZVOJEM</t>
  </si>
  <si>
    <t>Sveukupno: Služba za upravljanje razvojem</t>
  </si>
  <si>
    <t>Sveukupno: Ured Općinskog načelnika</t>
  </si>
  <si>
    <t>SLUŽBA ZA INFRASTRUKTURU I INVESTICIJE</t>
  </si>
  <si>
    <t>Sveukupno: Služba za infrastrukturu i investicije</t>
  </si>
  <si>
    <t>SLUŽBA ZA GOSPODARSTVO I KOMUNALNE DJELATNOSTI</t>
  </si>
  <si>
    <t>Sveukupno: Služba za gospodarstvo i komunalne djelatnosti</t>
  </si>
  <si>
    <t>SLUŽBA ZA INFORMATIZACIJU</t>
  </si>
  <si>
    <t>Sveukupno: Služba za informatizaciju</t>
  </si>
  <si>
    <t>09</t>
  </si>
  <si>
    <t>0209001</t>
  </si>
  <si>
    <t>SLUŽBA ZA ZAJEDNIČKE POSLOVE</t>
  </si>
  <si>
    <t>0210001</t>
  </si>
  <si>
    <t>10</t>
  </si>
  <si>
    <t>Sveukupno: Služba za zajedničke poslove</t>
  </si>
  <si>
    <t xml:space="preserve">SLUŽBA ZA CIVILNU ZAŠTITU </t>
  </si>
  <si>
    <t>0211001</t>
  </si>
  <si>
    <t>11</t>
  </si>
  <si>
    <t xml:space="preserve">Sveukupno: Služba za Civilnu zaštitu </t>
  </si>
  <si>
    <t>821000            KAPITALNI IZDACI- IZDACI ZA NABAVU STALNIH SREDSTAVA</t>
  </si>
  <si>
    <t xml:space="preserve">             821300     Nabava opreme za potrebe Službi jedinstvenog organa općine</t>
  </si>
  <si>
    <t xml:space="preserve">              821300     Nabava opreme</t>
  </si>
  <si>
    <t xml:space="preserve">             613400     Nabava materijala I SI </t>
  </si>
  <si>
    <r>
      <t xml:space="preserve">Nositelj aktivnosti: </t>
    </r>
    <r>
      <rPr>
        <sz val="10"/>
        <rFont val="Arial"/>
        <family val="2"/>
        <charset val="238"/>
      </rPr>
      <t>Služba za infrastrukturu i investicije</t>
    </r>
  </si>
  <si>
    <r>
      <t xml:space="preserve">Nositelj aktivnosti: </t>
    </r>
    <r>
      <rPr>
        <sz val="10"/>
        <rFont val="Arial"/>
        <family val="2"/>
        <charset val="238"/>
      </rPr>
      <t>Služba za infrastrukturu i investicije i PIT</t>
    </r>
  </si>
  <si>
    <r>
      <t xml:space="preserve">Nositelj aktivnosti: </t>
    </r>
    <r>
      <rPr>
        <sz val="10"/>
        <rFont val="Arial"/>
        <family val="2"/>
        <charset val="238"/>
      </rPr>
      <t>Služba prostornog uređenja i imovinsko-pravnih poslova i Služba za infrastrukturu i investicije</t>
    </r>
  </si>
  <si>
    <r>
      <t xml:space="preserve">Nositelj aktivnosti: </t>
    </r>
    <r>
      <rPr>
        <sz val="10"/>
        <rFont val="Arial"/>
        <family val="2"/>
        <charset val="238"/>
      </rPr>
      <t>Ured Načelnika i Služba za informatizaciju</t>
    </r>
  </si>
  <si>
    <r>
      <t xml:space="preserve">Nositelj aktivnosti: </t>
    </r>
    <r>
      <rPr>
        <sz val="10"/>
        <rFont val="Arial"/>
        <family val="2"/>
        <charset val="238"/>
      </rPr>
      <t>Služba za civilnu zaštitu</t>
    </r>
  </si>
  <si>
    <t xml:space="preserve"> 591000         (VI)  PRENEŠENI DIO VIŠKA PRIHODA iz 2019.</t>
  </si>
  <si>
    <t xml:space="preserve">              821600     Rekonstrukcija i investicijsko održavanje</t>
  </si>
  <si>
    <t xml:space="preserve">              613329            Izdaci za prenamjenu zemljišta </t>
  </si>
  <si>
    <t>III DIO - KAPITALNI PRORAČUN</t>
  </si>
  <si>
    <t>Izmjene i dopune proračuna za 2021.</t>
  </si>
  <si>
    <t>Izvršenje Proračuna za  01.01.-30.06.2021.</t>
  </si>
  <si>
    <t>Izvršenje Proračuna za 01.01.-30.06.2021</t>
  </si>
  <si>
    <t xml:space="preserve">  PRORAČUN ZA 2021. </t>
  </si>
  <si>
    <t xml:space="preserve">            715914  PP osnovnih proiz. poljop. i ribartsva koji služe za ljudsku ishranu</t>
  </si>
  <si>
    <t xml:space="preserve">            711112  Porez na dobit od poljoprivredne djelatnosti</t>
  </si>
  <si>
    <t xml:space="preserve">              811114  Kapitalni primici od prodaje prometnih vozila</t>
  </si>
  <si>
    <t xml:space="preserve">           722430   Općinske naknade za zemljište i izgradnju</t>
  </si>
  <si>
    <t xml:space="preserve">         615311    Kap.transferi nepr.org. - Kapitalni transfer za odgojno-obrazovne ustanove, za ustanove iz oblasti kulture i ostalo- ZBIRNO</t>
  </si>
  <si>
    <t xml:space="preserve">           821211  Izgradnja autobusnih stajališta</t>
  </si>
  <si>
    <t>6=5/4*100</t>
  </si>
  <si>
    <t>0207001</t>
  </si>
  <si>
    <t>Izmjene i dopune proračuna za 2021. godinu</t>
  </si>
  <si>
    <t xml:space="preserve">Izmjene i dopune proračuna za 2021.godinu </t>
  </si>
  <si>
    <t>Razvojni projekt broj 3. Izgradnja sakralnih objekata  i spomen obilježja na prostoru Mjesnih zajednica</t>
  </si>
  <si>
    <r>
      <t xml:space="preserve">Razvojni projekt broj 4. - </t>
    </r>
    <r>
      <rPr>
        <b/>
        <u/>
        <sz val="9.75"/>
        <rFont val="Arial"/>
        <family val="2"/>
        <charset val="238"/>
      </rPr>
      <t xml:space="preserve"> Nabava autobusnih stajališta</t>
    </r>
  </si>
  <si>
    <r>
      <t xml:space="preserve">Razvojni projekt broj 5. - </t>
    </r>
    <r>
      <rPr>
        <b/>
        <u/>
        <sz val="9.75"/>
        <rFont val="Arial"/>
        <family val="2"/>
        <charset val="238"/>
      </rPr>
      <t xml:space="preserve"> Izgradnja športske luke na rijeci Savi-Orašje</t>
    </r>
  </si>
  <si>
    <r>
      <t xml:space="preserve">Razvojni projekt broj 6. - </t>
    </r>
    <r>
      <rPr>
        <b/>
        <u/>
        <sz val="9.75"/>
        <rFont val="Arial"/>
        <family val="2"/>
        <charset val="238"/>
      </rPr>
      <t xml:space="preserve"> Izgradnja reklamnih panoa-displeja</t>
    </r>
  </si>
  <si>
    <t xml:space="preserve">              821100      Nabava zemljišta</t>
  </si>
  <si>
    <t>NACRT</t>
  </si>
  <si>
    <t xml:space="preserve"> Proračun Općine Orašje za 2022. godinu</t>
  </si>
  <si>
    <t>Proračun Općine Orašje za 2022. godinu sastoje se od:</t>
  </si>
  <si>
    <t>Nacrt proračuna za 2022.</t>
  </si>
  <si>
    <t>Izmjene i dopune za 2021.</t>
  </si>
  <si>
    <t>NACRT PRORAČUNA ZA 2022.</t>
  </si>
  <si>
    <t xml:space="preserve">              732111   Primljeni tekući transferi od Države</t>
  </si>
  <si>
    <t>Nacrt proračuna za 2022. godinu</t>
  </si>
  <si>
    <t xml:space="preserve">KAPITALNI PRORAČUN - PLAN RAZVOJNIH PROJEKATA / PROGRAMA  OPĆINE ORAŠJE U NACRTU  PRORAČUNA ZA 2022. GODINU </t>
  </si>
  <si>
    <t xml:space="preserve">Razvojni projekt broj 2. -Izgradnja zgrade Državnog projekta stambenog zbrinjavanja-Pod projekt BIH 6 i Izgradnja zgrade na Carinskom terminalu. </t>
  </si>
  <si>
    <r>
      <t xml:space="preserve">Razvojni projekt broj 7. - </t>
    </r>
    <r>
      <rPr>
        <b/>
        <u/>
        <sz val="9.75"/>
        <rFont val="Arial"/>
        <family val="2"/>
        <charset val="238"/>
      </rPr>
      <t xml:space="preserve"> Izgradnja reciklažnog dvorišta za sortiranje komunalnog otpada</t>
    </r>
  </si>
  <si>
    <r>
      <t xml:space="preserve">Razvojni projekt broj 8. - </t>
    </r>
    <r>
      <rPr>
        <b/>
        <u/>
        <sz val="9.75"/>
        <rFont val="Arial"/>
        <family val="2"/>
        <charset val="238"/>
      </rPr>
      <t xml:space="preserve"> Izgradnja športsko-kulturnog centra (izrada idejnog rješenja i Glavnog projekta)</t>
    </r>
  </si>
  <si>
    <r>
      <t xml:space="preserve">Razvojni projekt broj 9. - </t>
    </r>
    <r>
      <rPr>
        <b/>
        <u/>
        <sz val="10"/>
        <rFont val="Arial"/>
        <family val="2"/>
        <charset val="238"/>
      </rPr>
      <t>Vanjska rasvjeta, pločnici i ograde - Javna rasvjeta u PZ Dusine i ostalo</t>
    </r>
  </si>
  <si>
    <r>
      <t xml:space="preserve">Razvojni projekt broj 10. - </t>
    </r>
    <r>
      <rPr>
        <b/>
        <u/>
        <sz val="9.5"/>
        <rFont val="Arial"/>
        <family val="2"/>
        <charset val="238"/>
      </rPr>
      <t>Ceste i mostovi- Izgradnja cesta, pješačkih staza, parkova i odmorišta na području Općine Orašje</t>
    </r>
  </si>
  <si>
    <r>
      <t xml:space="preserve">Razvojni projekt broj 11.  </t>
    </r>
    <r>
      <rPr>
        <b/>
        <u/>
        <sz val="9.5"/>
        <rFont val="Arial"/>
        <family val="2"/>
        <charset val="238"/>
      </rPr>
      <t>Objekti vodovoda i kanalizacije - izgradnja prečistača pitke vode na vodocrpilištu Kostrč-WATSAN</t>
    </r>
  </si>
  <si>
    <r>
      <t xml:space="preserve">Razvojni projekt broj 12.  </t>
    </r>
    <r>
      <rPr>
        <b/>
        <u/>
        <sz val="9.5"/>
        <rFont val="Arial"/>
        <family val="2"/>
        <charset val="238"/>
      </rPr>
      <t>Objekti vodovoda i kanalizacije - naknada za izvlaštenje pri izgradnji kanalizacije, ugradnja spojnih mjesta na vodovodnoj mreži, nastavak izgradnje kanalizacije u PZ Dusine i drugo.</t>
    </r>
  </si>
  <si>
    <r>
      <rPr>
        <b/>
        <sz val="10"/>
        <rFont val="Arial"/>
        <family val="2"/>
        <charset val="238"/>
      </rPr>
      <t xml:space="preserve">Razvojni projekt broj 13. </t>
    </r>
    <r>
      <rPr>
        <sz val="10"/>
        <rFont val="Arial"/>
        <family val="2"/>
        <charset val="238"/>
      </rPr>
      <t xml:space="preserve">- </t>
    </r>
    <r>
      <rPr>
        <b/>
        <u/>
        <sz val="10"/>
        <rFont val="Arial"/>
        <family val="2"/>
        <charset val="238"/>
      </rPr>
      <t>Nabava opreme za potrebe Službi u JOO i ostale opreme</t>
    </r>
  </si>
  <si>
    <r>
      <rPr>
        <b/>
        <sz val="10"/>
        <rFont val="Arial"/>
        <family val="2"/>
        <charset val="238"/>
      </rPr>
      <t xml:space="preserve">Razvojni projekt broj 14. </t>
    </r>
    <r>
      <rPr>
        <sz val="10"/>
        <rFont val="Arial"/>
        <family val="2"/>
        <charset val="238"/>
      </rPr>
      <t xml:space="preserve">- </t>
    </r>
    <r>
      <rPr>
        <b/>
        <u/>
        <sz val="10"/>
        <rFont val="Arial"/>
        <family val="2"/>
        <charset val="238"/>
      </rPr>
      <t>Nabava opreme za potrebe Civilne žaštite financirane sredstvima posebne naknade za zaštitu i spašavanje ..</t>
    </r>
  </si>
  <si>
    <r>
      <t xml:space="preserve">Razvojni projekt broj 15. - </t>
    </r>
    <r>
      <rPr>
        <b/>
        <u/>
        <sz val="10"/>
        <rFont val="Arial"/>
        <family val="2"/>
        <charset val="238"/>
      </rPr>
      <t>Projekt zatvaranja  tehnički neuređenih općinskih deponija ...</t>
    </r>
  </si>
  <si>
    <r>
      <t>Razvojni projekt broj 16. - Izrada prostorno-planske dokumentacije  općine Orašje</t>
    </r>
    <r>
      <rPr>
        <b/>
        <u/>
        <sz val="10"/>
        <rFont val="Arial"/>
        <family val="2"/>
        <charset val="238"/>
      </rPr>
      <t xml:space="preserve"> </t>
    </r>
  </si>
  <si>
    <t>Razvojni projekt broj 17. - Rekonstrukcija vanjske rasvjete- Rekonstrukcija javne rasvjete kroz zamjenu postojeće rasvjete novom LED rasvjetom.</t>
  </si>
  <si>
    <r>
      <t>Razvojni projekt broj 18. -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Rekonstrukcija lokalnih asfaltiranih cesta financiranih sredstvima drugih razina vlasti, građana  i Općine Orašje</t>
    </r>
  </si>
  <si>
    <r>
      <t>Razvojni projekt broj 19. -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 xml:space="preserve">Rekonstrukcija zgrada u vlasništvu općine Orašje </t>
    </r>
  </si>
  <si>
    <r>
      <t>Razvojni projekt broj 20. -</t>
    </r>
    <r>
      <rPr>
        <u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Izdaci za otplatu glavnice duga po kreditu EIB-a (vodovod i kanalizacija)</t>
    </r>
  </si>
  <si>
    <t>Ovaj Proračun stupa na snagu danom objave u "Službenom glasniku općine Orašje", a primjenjivati će se u fiskalnoj 2022. godini.</t>
  </si>
  <si>
    <t>Prihodi i primici, te rashodi i izdaci po skupinama utvrđuju se u Proračunu za 2022. godinu, na način kako slijedi:</t>
  </si>
  <si>
    <t xml:space="preserve">            821211     Izgradnja zgrade Državnog projekta stambenog zbrinjavanja-Pod-projekt BIH 6. i izgradnja zgrade na Carinskom terminalu</t>
  </si>
  <si>
    <t xml:space="preserve">           821211  Izgradnja sakralnih objekata i spomen obilježja  na prostoru Mjesnih zajednica</t>
  </si>
  <si>
    <t xml:space="preserve">          821211 Izgradnja športske luke na rijeci Savi-Orašje </t>
  </si>
  <si>
    <t xml:space="preserve">          821211 Izgradnja reklamnih panoa-displeja</t>
  </si>
  <si>
    <t xml:space="preserve">          821211 Izgradnja reciklažnog dvorišta za sortiranje komunalnog otpada</t>
  </si>
  <si>
    <t xml:space="preserve">          821211 Izgradnja športsko-kulturnog centra Orašje</t>
  </si>
  <si>
    <t xml:space="preserve">           821221     Vanjska rasvjeta,pločnici i ograde - Javna rasvjeta u PZ i ostalom području Općine Orašje</t>
  </si>
  <si>
    <r>
      <t xml:space="preserve">           821222     Ceste i mostovi - Izgradnja cesta, pješačkih staza, odmorišta i parkova</t>
    </r>
    <r>
      <rPr>
        <sz val="8"/>
        <rFont val="Calibri"/>
        <family val="2"/>
        <charset val="238"/>
      </rPr>
      <t xml:space="preserve"> na području Općine Orašje         </t>
    </r>
  </si>
  <si>
    <r>
      <t xml:space="preserve">            821224      Objekti vodovoda i kanalizacije- izgradnja</t>
    </r>
    <r>
      <rPr>
        <sz val="8"/>
        <rFont val="Calibri"/>
        <family val="2"/>
        <charset val="238"/>
      </rPr>
      <t xml:space="preserve"> prečistača pitke vode na Vodocrpilištu u Kostrču- WATSAN</t>
    </r>
  </si>
  <si>
    <r>
      <t xml:space="preserve">            821224      Objekti vodovoda i kanalizacije - </t>
    </r>
    <r>
      <rPr>
        <sz val="8"/>
        <rFont val="Calibri"/>
        <family val="2"/>
        <charset val="238"/>
      </rPr>
      <t>naknada za izvlaštenje za izgradnju kanalizacije, spojna mjesta na vodovodnoj i kanalizacijskoj mreži, kanalizacijska mreža u PZ Dusine (trasa uz "TEMAX") i dr.</t>
    </r>
  </si>
  <si>
    <t>821521- Studije izvodljivosti, projektne pripreme i projektiranja- Izrada prostorno-planske dokumentacije općine Orašje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</si>
</sst>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M&quot;;[Red]\-#,##0\ &quot;KM&quot;"/>
  </numFmts>
  <fonts count="61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.75"/>
      <name val="Arial"/>
      <family val="2"/>
      <charset val="238"/>
    </font>
    <font>
      <b/>
      <u/>
      <sz val="9.75"/>
      <name val="Arial"/>
      <family val="2"/>
      <charset val="238"/>
    </font>
    <font>
      <b/>
      <sz val="9.5"/>
      <name val="Arial"/>
      <family val="2"/>
      <charset val="238"/>
    </font>
    <font>
      <b/>
      <u/>
      <sz val="9.5"/>
      <name val="Arial"/>
      <family val="2"/>
      <charset val="238"/>
    </font>
    <font>
      <u/>
      <sz val="10"/>
      <name val="Arial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22"/>
      <name val="Calibri"/>
      <family val="2"/>
      <charset val="238"/>
    </font>
    <font>
      <b/>
      <sz val="9"/>
      <color indexed="9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theme="0" tint="-0.149998474074526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Lucida Calligraphy"/>
      <family val="4"/>
    </font>
    <font>
      <b/>
      <sz val="12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7">
    <xf numFmtId="0" fontId="0" fillId="0" borderId="0" xfId="0"/>
    <xf numFmtId="0" fontId="27" fillId="0" borderId="0" xfId="0" applyFont="1"/>
    <xf numFmtId="3" fontId="27" fillId="2" borderId="1" xfId="0" applyNumberFormat="1" applyFont="1" applyFill="1" applyBorder="1"/>
    <xf numFmtId="0" fontId="27" fillId="0" borderId="0" xfId="0" applyFont="1" applyBorder="1" applyAlignment="1">
      <alignment horizontal="left"/>
    </xf>
    <xf numFmtId="0" fontId="28" fillId="0" borderId="0" xfId="0" applyFont="1" applyBorder="1"/>
    <xf numFmtId="0" fontId="27" fillId="0" borderId="0" xfId="0" applyFont="1" applyBorder="1"/>
    <xf numFmtId="0" fontId="27" fillId="3" borderId="2" xfId="0" applyFont="1" applyFill="1" applyBorder="1" applyAlignment="1">
      <alignment horizontal="center"/>
    </xf>
    <xf numFmtId="0" fontId="0" fillId="3" borderId="0" xfId="0" applyFill="1"/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wrapText="1"/>
    </xf>
    <xf numFmtId="0" fontId="27" fillId="3" borderId="3" xfId="0" applyFont="1" applyFill="1" applyBorder="1" applyAlignment="1">
      <alignment horizontal="center"/>
    </xf>
    <xf numFmtId="3" fontId="27" fillId="0" borderId="0" xfId="0" applyNumberFormat="1" applyFont="1" applyBorder="1"/>
    <xf numFmtId="0" fontId="0" fillId="0" borderId="0" xfId="0" applyBorder="1"/>
    <xf numFmtId="3" fontId="0" fillId="0" borderId="0" xfId="0" applyNumberFormat="1"/>
    <xf numFmtId="3" fontId="27" fillId="0" borderId="0" xfId="0" applyNumberFormat="1" applyFont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28" fillId="0" borderId="0" xfId="0" applyNumberFormat="1" applyFont="1" applyBorder="1" applyAlignment="1">
      <alignment horizontal="right"/>
    </xf>
    <xf numFmtId="3" fontId="28" fillId="3" borderId="4" xfId="0" applyNumberFormat="1" applyFont="1" applyFill="1" applyBorder="1" applyAlignment="1">
      <alignment horizontal="right"/>
    </xf>
    <xf numFmtId="0" fontId="0" fillId="4" borderId="0" xfId="0" applyFill="1"/>
    <xf numFmtId="3" fontId="29" fillId="4" borderId="1" xfId="0" applyNumberFormat="1" applyFont="1" applyFill="1" applyBorder="1" applyAlignment="1">
      <alignment horizontal="right"/>
    </xf>
    <xf numFmtId="3" fontId="29" fillId="4" borderId="1" xfId="0" applyNumberFormat="1" applyFont="1" applyFill="1" applyBorder="1"/>
    <xf numFmtId="0" fontId="27" fillId="3" borderId="2" xfId="0" applyFont="1" applyFill="1" applyBorder="1" applyAlignment="1"/>
    <xf numFmtId="0" fontId="30" fillId="0" borderId="0" xfId="0" applyFont="1"/>
    <xf numFmtId="3" fontId="30" fillId="0" borderId="0" xfId="0" applyNumberFormat="1" applyFont="1"/>
    <xf numFmtId="3" fontId="29" fillId="4" borderId="5" xfId="0" applyNumberFormat="1" applyFont="1" applyFill="1" applyBorder="1" applyAlignment="1">
      <alignment horizontal="right"/>
    </xf>
    <xf numFmtId="1" fontId="0" fillId="0" borderId="0" xfId="0" applyNumberFormat="1"/>
    <xf numFmtId="1" fontId="27" fillId="0" borderId="0" xfId="0" applyNumberFormat="1" applyFont="1" applyBorder="1"/>
    <xf numFmtId="3" fontId="27" fillId="0" borderId="6" xfId="0" applyNumberFormat="1" applyFont="1" applyBorder="1"/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4" fillId="0" borderId="8" xfId="0" applyFont="1" applyBorder="1" applyAlignment="1"/>
    <xf numFmtId="3" fontId="7" fillId="0" borderId="9" xfId="0" applyNumberFormat="1" applyFont="1" applyBorder="1" applyAlignment="1">
      <alignment horizontal="right"/>
    </xf>
    <xf numFmtId="0" fontId="0" fillId="0" borderId="10" xfId="0" applyBorder="1"/>
    <xf numFmtId="0" fontId="9" fillId="0" borderId="11" xfId="0" applyFont="1" applyBorder="1" applyAlignment="1">
      <alignment horizontal="center" wrapText="1"/>
    </xf>
    <xf numFmtId="3" fontId="10" fillId="0" borderId="11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0" fontId="10" fillId="0" borderId="11" xfId="0" applyFont="1" applyBorder="1" applyAlignment="1">
      <alignment horizontal="center" wrapText="1"/>
    </xf>
    <xf numFmtId="3" fontId="10" fillId="0" borderId="0" xfId="0" applyNumberFormat="1" applyFont="1" applyBorder="1" applyAlignment="1"/>
    <xf numFmtId="3" fontId="10" fillId="0" borderId="11" xfId="0" applyNumberFormat="1" applyFont="1" applyBorder="1" applyAlignment="1"/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/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3" fontId="7" fillId="0" borderId="8" xfId="0" applyNumberFormat="1" applyFont="1" applyBorder="1" applyAlignment="1">
      <alignment horizontal="right"/>
    </xf>
    <xf numFmtId="0" fontId="3" fillId="3" borderId="0" xfId="0" applyFont="1" applyFill="1" applyBorder="1" applyAlignment="1"/>
    <xf numFmtId="3" fontId="3" fillId="3" borderId="0" xfId="0" applyNumberFormat="1" applyFont="1" applyFill="1" applyBorder="1" applyAlignment="1"/>
    <xf numFmtId="0" fontId="0" fillId="0" borderId="0" xfId="0" applyBorder="1" applyAlignment="1">
      <alignment wrapText="1"/>
    </xf>
    <xf numFmtId="0" fontId="0" fillId="0" borderId="0" xfId="0" applyAlignment="1"/>
    <xf numFmtId="1" fontId="27" fillId="0" borderId="11" xfId="0" applyNumberFormat="1" applyFont="1" applyBorder="1"/>
    <xf numFmtId="3" fontId="27" fillId="0" borderId="0" xfId="0" applyNumberFormat="1" applyFont="1" applyBorder="1" applyAlignment="1">
      <alignment horizontal="left" wrapText="1"/>
    </xf>
    <xf numFmtId="0" fontId="27" fillId="0" borderId="11" xfId="0" applyFont="1" applyBorder="1"/>
    <xf numFmtId="3" fontId="27" fillId="0" borderId="11" xfId="0" applyNumberFormat="1" applyFont="1" applyBorder="1"/>
    <xf numFmtId="0" fontId="27" fillId="0" borderId="3" xfId="0" applyFont="1" applyBorder="1"/>
    <xf numFmtId="3" fontId="27" fillId="0" borderId="3" xfId="0" applyNumberFormat="1" applyFont="1" applyBorder="1"/>
    <xf numFmtId="1" fontId="27" fillId="0" borderId="3" xfId="0" applyNumberFormat="1" applyFont="1" applyBorder="1"/>
    <xf numFmtId="0" fontId="27" fillId="4" borderId="13" xfId="0" applyFont="1" applyFill="1" applyBorder="1"/>
    <xf numFmtId="3" fontId="27" fillId="0" borderId="5" xfId="0" applyNumberFormat="1" applyFont="1" applyBorder="1"/>
    <xf numFmtId="3" fontId="27" fillId="0" borderId="4" xfId="0" applyNumberFormat="1" applyFont="1" applyBorder="1"/>
    <xf numFmtId="0" fontId="27" fillId="4" borderId="2" xfId="0" applyFont="1" applyFill="1" applyBorder="1"/>
    <xf numFmtId="49" fontId="32" fillId="4" borderId="2" xfId="0" applyNumberFormat="1" applyFont="1" applyFill="1" applyBorder="1"/>
    <xf numFmtId="3" fontId="28" fillId="2" borderId="14" xfId="0" applyNumberFormat="1" applyFont="1" applyFill="1" applyBorder="1"/>
    <xf numFmtId="0" fontId="27" fillId="3" borderId="0" xfId="0" applyFont="1" applyFill="1" applyBorder="1"/>
    <xf numFmtId="49" fontId="28" fillId="4" borderId="1" xfId="0" applyNumberFormat="1" applyFont="1" applyFill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9" fontId="28" fillId="4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3" fontId="32" fillId="4" borderId="4" xfId="0" applyNumberFormat="1" applyFont="1" applyFill="1" applyBorder="1"/>
    <xf numFmtId="49" fontId="32" fillId="4" borderId="17" xfId="0" applyNumberFormat="1" applyFont="1" applyFill="1" applyBorder="1" applyAlignment="1">
      <alignment horizontal="center" vertical="center"/>
    </xf>
    <xf numFmtId="49" fontId="32" fillId="4" borderId="4" xfId="0" applyNumberFormat="1" applyFont="1" applyFill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49" fontId="28" fillId="4" borderId="19" xfId="0" applyNumberFormat="1" applyFont="1" applyFill="1" applyBorder="1" applyAlignment="1">
      <alignment horizontal="center" vertical="center"/>
    </xf>
    <xf numFmtId="49" fontId="28" fillId="4" borderId="14" xfId="0" applyNumberFormat="1" applyFont="1" applyFill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/>
    <xf numFmtId="3" fontId="27" fillId="0" borderId="2" xfId="0" applyNumberFormat="1" applyFont="1" applyBorder="1"/>
    <xf numFmtId="49" fontId="28" fillId="3" borderId="2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wrapText="1"/>
    </xf>
    <xf numFmtId="3" fontId="27" fillId="3" borderId="2" xfId="0" applyNumberFormat="1" applyFont="1" applyFill="1" applyBorder="1"/>
    <xf numFmtId="49" fontId="28" fillId="4" borderId="20" xfId="0" applyNumberFormat="1" applyFont="1" applyFill="1" applyBorder="1" applyAlignment="1">
      <alignment horizontal="center" vertical="center"/>
    </xf>
    <xf numFmtId="49" fontId="28" fillId="4" borderId="21" xfId="0" applyNumberFormat="1" applyFont="1" applyFill="1" applyBorder="1" applyAlignment="1">
      <alignment horizontal="center" vertical="center"/>
    </xf>
    <xf numFmtId="3" fontId="28" fillId="2" borderId="21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3" fontId="30" fillId="3" borderId="5" xfId="0" applyNumberFormat="1" applyFont="1" applyFill="1" applyBorder="1" applyAlignment="1">
      <alignment horizontal="right"/>
    </xf>
    <xf numFmtId="3" fontId="30" fillId="3" borderId="4" xfId="0" applyNumberFormat="1" applyFont="1" applyFill="1" applyBorder="1" applyAlignment="1">
      <alignment horizontal="right"/>
    </xf>
    <xf numFmtId="3" fontId="27" fillId="3" borderId="5" xfId="0" applyNumberFormat="1" applyFont="1" applyFill="1" applyBorder="1" applyAlignment="1">
      <alignment horizontal="right"/>
    </xf>
    <xf numFmtId="49" fontId="32" fillId="3" borderId="0" xfId="0" applyNumberFormat="1" applyFont="1" applyFill="1" applyBorder="1" applyAlignment="1">
      <alignment horizontal="center" vertical="center"/>
    </xf>
    <xf numFmtId="0" fontId="32" fillId="3" borderId="0" xfId="0" applyFont="1" applyFill="1" applyBorder="1"/>
    <xf numFmtId="3" fontId="32" fillId="3" borderId="0" xfId="0" applyNumberFormat="1" applyFont="1" applyFill="1" applyBorder="1"/>
    <xf numFmtId="1" fontId="27" fillId="3" borderId="0" xfId="0" applyNumberFormat="1" applyFont="1" applyFill="1" applyBorder="1"/>
    <xf numFmtId="49" fontId="27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1" xfId="0" applyBorder="1"/>
    <xf numFmtId="3" fontId="7" fillId="0" borderId="11" xfId="0" applyNumberFormat="1" applyFont="1" applyBorder="1" applyAlignment="1">
      <alignment horizontal="right"/>
    </xf>
    <xf numFmtId="0" fontId="0" fillId="0" borderId="3" xfId="0" applyBorder="1"/>
    <xf numFmtId="0" fontId="9" fillId="0" borderId="3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4" fillId="3" borderId="7" xfId="0" applyFont="1" applyFill="1" applyBorder="1" applyAlignment="1"/>
    <xf numFmtId="0" fontId="4" fillId="3" borderId="0" xfId="0" applyFont="1" applyFill="1" applyBorder="1" applyAlignment="1"/>
    <xf numFmtId="0" fontId="4" fillId="3" borderId="8" xfId="0" applyFont="1" applyFill="1" applyBorder="1" applyAlignment="1"/>
    <xf numFmtId="0" fontId="27" fillId="0" borderId="3" xfId="0" applyFont="1" applyBorder="1" applyAlignment="1">
      <alignment wrapText="1"/>
    </xf>
    <xf numFmtId="0" fontId="0" fillId="0" borderId="0" xfId="0" applyFont="1"/>
    <xf numFmtId="0" fontId="27" fillId="0" borderId="0" xfId="0" applyFont="1" applyBorder="1"/>
    <xf numFmtId="0" fontId="28" fillId="0" borderId="0" xfId="0" applyFont="1"/>
    <xf numFmtId="3" fontId="28" fillId="0" borderId="0" xfId="0" applyNumberFormat="1" applyFont="1"/>
    <xf numFmtId="3" fontId="30" fillId="0" borderId="5" xfId="0" applyNumberFormat="1" applyFont="1" applyBorder="1"/>
    <xf numFmtId="3" fontId="30" fillId="3" borderId="5" xfId="0" applyNumberFormat="1" applyFont="1" applyFill="1" applyBorder="1" applyAlignment="1"/>
    <xf numFmtId="3" fontId="33" fillId="0" borderId="0" xfId="0" applyNumberFormat="1" applyFont="1" applyBorder="1" applyAlignment="1">
      <alignment horizontal="right"/>
    </xf>
    <xf numFmtId="0" fontId="30" fillId="3" borderId="2" xfId="0" applyFont="1" applyFill="1" applyBorder="1" applyAlignment="1"/>
    <xf numFmtId="3" fontId="30" fillId="0" borderId="4" xfId="0" applyNumberFormat="1" applyFont="1" applyBorder="1" applyAlignment="1">
      <alignment horizontal="right"/>
    </xf>
    <xf numFmtId="3" fontId="30" fillId="0" borderId="5" xfId="0" applyNumberFormat="1" applyFont="1" applyBorder="1" applyAlignment="1">
      <alignment horizontal="right"/>
    </xf>
    <xf numFmtId="3" fontId="30" fillId="3" borderId="5" xfId="0" applyNumberFormat="1" applyFont="1" applyFill="1" applyBorder="1"/>
    <xf numFmtId="3" fontId="30" fillId="3" borderId="4" xfId="0" applyNumberFormat="1" applyFont="1" applyFill="1" applyBorder="1"/>
    <xf numFmtId="3" fontId="34" fillId="3" borderId="5" xfId="0" applyNumberFormat="1" applyFont="1" applyFill="1" applyBorder="1"/>
    <xf numFmtId="3" fontId="30" fillId="0" borderId="0" xfId="0" applyNumberFormat="1" applyFont="1" applyAlignment="1">
      <alignment horizontal="right"/>
    </xf>
    <xf numFmtId="3" fontId="30" fillId="0" borderId="0" xfId="0" applyNumberFormat="1" applyFont="1" applyBorder="1" applyAlignment="1">
      <alignment horizontal="right"/>
    </xf>
    <xf numFmtId="3" fontId="32" fillId="4" borderId="1" xfId="0" applyNumberFormat="1" applyFont="1" applyFill="1" applyBorder="1" applyAlignment="1">
      <alignment horizontal="right"/>
    </xf>
    <xf numFmtId="3" fontId="32" fillId="4" borderId="14" xfId="0" applyNumberFormat="1" applyFont="1" applyFill="1" applyBorder="1" applyAlignment="1">
      <alignment horizontal="right"/>
    </xf>
    <xf numFmtId="0" fontId="26" fillId="0" borderId="0" xfId="0" applyFont="1"/>
    <xf numFmtId="3" fontId="35" fillId="0" borderId="0" xfId="0" applyNumberFormat="1" applyFont="1" applyAlignment="1">
      <alignment horizontal="right"/>
    </xf>
    <xf numFmtId="3" fontId="32" fillId="4" borderId="1" xfId="0" applyNumberFormat="1" applyFont="1" applyFill="1" applyBorder="1"/>
    <xf numFmtId="3" fontId="30" fillId="0" borderId="0" xfId="0" applyNumberFormat="1" applyFont="1" applyBorder="1"/>
    <xf numFmtId="3" fontId="32" fillId="4" borderId="5" xfId="0" applyNumberFormat="1" applyFont="1" applyFill="1" applyBorder="1" applyAlignment="1">
      <alignment horizontal="right"/>
    </xf>
    <xf numFmtId="3" fontId="30" fillId="0" borderId="3" xfId="0" applyNumberFormat="1" applyFont="1" applyBorder="1" applyAlignment="1">
      <alignment horizontal="right"/>
    </xf>
    <xf numFmtId="3" fontId="33" fillId="0" borderId="3" xfId="0" applyNumberFormat="1" applyFont="1" applyBorder="1" applyAlignment="1">
      <alignment horizontal="right"/>
    </xf>
    <xf numFmtId="49" fontId="36" fillId="4" borderId="19" xfId="0" applyNumberFormat="1" applyFont="1" applyFill="1" applyBorder="1" applyAlignment="1">
      <alignment horizontal="center" vertical="center"/>
    </xf>
    <xf numFmtId="49" fontId="36" fillId="4" borderId="14" xfId="0" applyNumberFormat="1" applyFont="1" applyFill="1" applyBorder="1" applyAlignment="1">
      <alignment horizontal="center" vertical="center"/>
    </xf>
    <xf numFmtId="3" fontId="36" fillId="4" borderId="14" xfId="0" applyNumberFormat="1" applyFont="1" applyFill="1" applyBorder="1"/>
    <xf numFmtId="3" fontId="27" fillId="3" borderId="5" xfId="0" applyNumberFormat="1" applyFont="1" applyFill="1" applyBorder="1"/>
    <xf numFmtId="0" fontId="0" fillId="0" borderId="0" xfId="0" applyAlignment="1">
      <alignment horizontal="center"/>
    </xf>
    <xf numFmtId="0" fontId="37" fillId="0" borderId="0" xfId="0" applyFont="1" applyBorder="1" applyAlignment="1">
      <alignment horizontal="center"/>
    </xf>
    <xf numFmtId="3" fontId="10" fillId="0" borderId="4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3" fontId="30" fillId="0" borderId="11" xfId="0" applyNumberFormat="1" applyFont="1" applyBorder="1" applyAlignment="1">
      <alignment horizontal="right"/>
    </xf>
    <xf numFmtId="3" fontId="33" fillId="0" borderId="11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8" fillId="0" borderId="0" xfId="0" applyFont="1"/>
    <xf numFmtId="0" fontId="0" fillId="0" borderId="0" xfId="0"/>
    <xf numFmtId="0" fontId="0" fillId="0" borderId="0" xfId="0"/>
    <xf numFmtId="0" fontId="27" fillId="3" borderId="0" xfId="0" applyFont="1" applyFill="1" applyAlignment="1">
      <alignment horizontal="center"/>
    </xf>
    <xf numFmtId="0" fontId="0" fillId="0" borderId="0" xfId="0"/>
    <xf numFmtId="0" fontId="9" fillId="0" borderId="17" xfId="0" applyFont="1" applyBorder="1" applyAlignment="1">
      <alignment horizontal="center" vertical="center" wrapText="1"/>
    </xf>
    <xf numFmtId="0" fontId="0" fillId="0" borderId="23" xfId="0" applyBorder="1"/>
    <xf numFmtId="49" fontId="28" fillId="3" borderId="24" xfId="0" applyNumberFormat="1" applyFont="1" applyFill="1" applyBorder="1" applyAlignment="1">
      <alignment horizontal="center" vertical="center"/>
    </xf>
    <xf numFmtId="49" fontId="28" fillId="3" borderId="25" xfId="0" applyNumberFormat="1" applyFont="1" applyFill="1" applyBorder="1" applyAlignment="1">
      <alignment horizontal="center" vertical="center"/>
    </xf>
    <xf numFmtId="3" fontId="27" fillId="3" borderId="25" xfId="0" applyNumberFormat="1" applyFont="1" applyFill="1" applyBorder="1"/>
    <xf numFmtId="3" fontId="30" fillId="3" borderId="6" xfId="0" applyNumberFormat="1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3" borderId="0" xfId="0" applyFont="1" applyFill="1" applyAlignment="1">
      <alignment horizontal="center"/>
    </xf>
    <xf numFmtId="0" fontId="32" fillId="3" borderId="0" xfId="0" applyFont="1" applyFill="1" applyAlignment="1">
      <alignment horizontal="center" wrapText="1"/>
    </xf>
    <xf numFmtId="0" fontId="30" fillId="0" borderId="0" xfId="0" applyFont="1" applyAlignment="1">
      <alignment horizontal="center"/>
    </xf>
    <xf numFmtId="0" fontId="26" fillId="3" borderId="0" xfId="0" applyFont="1" applyFill="1" applyAlignment="1">
      <alignment horizontal="center" wrapText="1"/>
    </xf>
    <xf numFmtId="0" fontId="0" fillId="0" borderId="16" xfId="0" applyBorder="1"/>
    <xf numFmtId="0" fontId="0" fillId="0" borderId="5" xfId="0" applyBorder="1"/>
    <xf numFmtId="3" fontId="0" fillId="0" borderId="5" xfId="0" applyNumberFormat="1" applyBorder="1"/>
    <xf numFmtId="3" fontId="27" fillId="0" borderId="11" xfId="0" applyNumberFormat="1" applyFont="1" applyBorder="1" applyAlignment="1">
      <alignment horizontal="left" vertical="center" wrapText="1"/>
    </xf>
    <xf numFmtId="3" fontId="27" fillId="0" borderId="11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left" vertical="center" wrapText="1"/>
    </xf>
    <xf numFmtId="3" fontId="27" fillId="0" borderId="3" xfId="0" applyNumberFormat="1" applyFont="1" applyBorder="1" applyAlignment="1">
      <alignment horizontal="right"/>
    </xf>
    <xf numFmtId="3" fontId="32" fillId="4" borderId="26" xfId="0" applyNumberFormat="1" applyFont="1" applyFill="1" applyBorder="1" applyAlignment="1">
      <alignment horizontal="right"/>
    </xf>
    <xf numFmtId="3" fontId="29" fillId="4" borderId="26" xfId="0" applyNumberFormat="1" applyFont="1" applyFill="1" applyBorder="1" applyAlignment="1">
      <alignment horizontal="right"/>
    </xf>
    <xf numFmtId="0" fontId="27" fillId="0" borderId="2" xfId="0" applyFont="1" applyBorder="1" applyAlignment="1">
      <alignment wrapText="1"/>
    </xf>
    <xf numFmtId="3" fontId="27" fillId="0" borderId="2" xfId="0" applyNumberFormat="1" applyFont="1" applyBorder="1" applyAlignment="1">
      <alignment horizontal="right"/>
    </xf>
    <xf numFmtId="0" fontId="27" fillId="3" borderId="0" xfId="0" applyFont="1" applyFill="1" applyBorder="1" applyAlignment="1">
      <alignment wrapText="1"/>
    </xf>
    <xf numFmtId="3" fontId="30" fillId="3" borderId="0" xfId="0" applyNumberFormat="1" applyFont="1" applyFill="1" applyBorder="1" applyAlignment="1">
      <alignment horizontal="right"/>
    </xf>
    <xf numFmtId="3" fontId="33" fillId="3" borderId="0" xfId="0" applyNumberFormat="1" applyFont="1" applyFill="1" applyBorder="1" applyAlignment="1">
      <alignment horizontal="right"/>
    </xf>
    <xf numFmtId="3" fontId="27" fillId="3" borderId="0" xfId="0" applyNumberFormat="1" applyFont="1" applyFill="1" applyBorder="1" applyAlignment="1">
      <alignment horizontal="right"/>
    </xf>
    <xf numFmtId="0" fontId="0" fillId="0" borderId="0" xfId="0" applyFill="1"/>
    <xf numFmtId="0" fontId="28" fillId="0" borderId="0" xfId="0" applyFont="1" applyFill="1"/>
    <xf numFmtId="3" fontId="39" fillId="0" borderId="0" xfId="0" applyNumberFormat="1" applyFont="1" applyFill="1"/>
    <xf numFmtId="3" fontId="30" fillId="0" borderId="0" xfId="0" applyNumberFormat="1" applyFont="1" applyFill="1"/>
    <xf numFmtId="3" fontId="32" fillId="0" borderId="27" xfId="0" applyNumberFormat="1" applyFont="1" applyFill="1" applyBorder="1" applyAlignment="1"/>
    <xf numFmtId="3" fontId="33" fillId="0" borderId="5" xfId="0" applyNumberFormat="1" applyFont="1" applyFill="1" applyBorder="1"/>
    <xf numFmtId="1" fontId="27" fillId="0" borderId="5" xfId="0" applyNumberFormat="1" applyFont="1" applyFill="1" applyBorder="1"/>
    <xf numFmtId="3" fontId="35" fillId="0" borderId="5" xfId="0" applyNumberFormat="1" applyFont="1" applyFill="1" applyBorder="1"/>
    <xf numFmtId="1" fontId="0" fillId="0" borderId="5" xfId="0" applyNumberFormat="1" applyFill="1" applyBorder="1"/>
    <xf numFmtId="3" fontId="33" fillId="0" borderId="4" xfId="0" applyNumberFormat="1" applyFont="1" applyFill="1" applyBorder="1"/>
    <xf numFmtId="1" fontId="27" fillId="0" borderId="4" xfId="0" applyNumberFormat="1" applyFont="1" applyFill="1" applyBorder="1"/>
    <xf numFmtId="0" fontId="27" fillId="0" borderId="2" xfId="0" applyFont="1" applyFill="1" applyBorder="1" applyAlignment="1">
      <alignment horizontal="center"/>
    </xf>
    <xf numFmtId="0" fontId="27" fillId="0" borderId="2" xfId="0" applyFont="1" applyFill="1" applyBorder="1" applyAlignment="1"/>
    <xf numFmtId="0" fontId="30" fillId="0" borderId="2" xfId="0" applyFont="1" applyFill="1" applyBorder="1" applyAlignment="1"/>
    <xf numFmtId="1" fontId="27" fillId="0" borderId="2" xfId="0" applyNumberFormat="1" applyFont="1" applyFill="1" applyBorder="1" applyAlignment="1"/>
    <xf numFmtId="3" fontId="27" fillId="0" borderId="5" xfId="0" applyNumberFormat="1" applyFont="1" applyFill="1" applyBorder="1"/>
    <xf numFmtId="3" fontId="33" fillId="0" borderId="4" xfId="0" applyNumberFormat="1" applyFont="1" applyFill="1" applyBorder="1" applyAlignment="1">
      <alignment horizontal="right"/>
    </xf>
    <xf numFmtId="3" fontId="27" fillId="0" borderId="4" xfId="0" applyNumberFormat="1" applyFont="1" applyFill="1" applyBorder="1"/>
    <xf numFmtId="3" fontId="35" fillId="0" borderId="0" xfId="0" applyNumberFormat="1" applyFont="1" applyFill="1"/>
    <xf numFmtId="3" fontId="0" fillId="0" borderId="0" xfId="0" applyNumberFormat="1" applyFill="1"/>
    <xf numFmtId="3" fontId="33" fillId="0" borderId="5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27" fillId="0" borderId="3" xfId="0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/>
    <xf numFmtId="0" fontId="27" fillId="0" borderId="0" xfId="0" applyFont="1" applyFill="1" applyBorder="1"/>
    <xf numFmtId="3" fontId="33" fillId="0" borderId="0" xfId="0" applyNumberFormat="1" applyFont="1" applyFill="1" applyAlignment="1">
      <alignment horizontal="right"/>
    </xf>
    <xf numFmtId="3" fontId="27" fillId="0" borderId="0" xfId="0" applyNumberFormat="1" applyFont="1" applyFill="1" applyBorder="1" applyAlignment="1">
      <alignment horizontal="left"/>
    </xf>
    <xf numFmtId="3" fontId="33" fillId="0" borderId="6" xfId="0" applyNumberFormat="1" applyFont="1" applyFill="1" applyBorder="1" applyAlignment="1">
      <alignment horizontal="right"/>
    </xf>
    <xf numFmtId="3" fontId="27" fillId="0" borderId="6" xfId="0" applyNumberFormat="1" applyFont="1" applyFill="1" applyBorder="1"/>
    <xf numFmtId="3" fontId="27" fillId="0" borderId="5" xfId="0" applyNumberFormat="1" applyFont="1" applyFill="1" applyBorder="1" applyAlignment="1"/>
    <xf numFmtId="3" fontId="27" fillId="0" borderId="6" xfId="0" applyNumberFormat="1" applyFont="1" applyFill="1" applyBorder="1" applyAlignment="1"/>
    <xf numFmtId="3" fontId="30" fillId="5" borderId="5" xfId="0" applyNumberFormat="1" applyFont="1" applyFill="1" applyBorder="1"/>
    <xf numFmtId="3" fontId="35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" fontId="0" fillId="0" borderId="0" xfId="0" applyNumberFormat="1" applyFill="1"/>
    <xf numFmtId="3" fontId="30" fillId="0" borderId="5" xfId="0" applyNumberFormat="1" applyFont="1" applyFill="1" applyBorder="1" applyAlignment="1">
      <alignment horizontal="right"/>
    </xf>
    <xf numFmtId="3" fontId="30" fillId="0" borderId="4" xfId="0" applyNumberFormat="1" applyFont="1" applyFill="1" applyBorder="1" applyAlignment="1">
      <alignment horizontal="right"/>
    </xf>
    <xf numFmtId="3" fontId="40" fillId="0" borderId="4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3" fontId="30" fillId="0" borderId="0" xfId="0" applyNumberFormat="1" applyFont="1" applyFill="1" applyAlignment="1">
      <alignment horizontal="right"/>
    </xf>
    <xf numFmtId="3" fontId="30" fillId="0" borderId="5" xfId="0" applyNumberFormat="1" applyFont="1" applyFill="1" applyBorder="1"/>
    <xf numFmtId="3" fontId="30" fillId="0" borderId="4" xfId="0" applyNumberFormat="1" applyFont="1" applyFill="1" applyBorder="1"/>
    <xf numFmtId="3" fontId="33" fillId="0" borderId="0" xfId="0" applyNumberFormat="1" applyFont="1" applyFill="1" applyBorder="1"/>
    <xf numFmtId="3" fontId="30" fillId="0" borderId="0" xfId="0" applyNumberFormat="1" applyFont="1" applyFill="1" applyBorder="1"/>
    <xf numFmtId="1" fontId="27" fillId="0" borderId="0" xfId="0" applyNumberFormat="1" applyFont="1" applyFill="1" applyBorder="1"/>
    <xf numFmtId="0" fontId="0" fillId="0" borderId="2" xfId="0" applyFill="1" applyBorder="1"/>
    <xf numFmtId="3" fontId="27" fillId="0" borderId="5" xfId="0" applyNumberFormat="1" applyFont="1" applyFill="1" applyBorder="1" applyAlignment="1">
      <alignment horizontal="right"/>
    </xf>
    <xf numFmtId="1" fontId="28" fillId="0" borderId="5" xfId="0" applyNumberFormat="1" applyFont="1" applyFill="1" applyBorder="1" applyAlignment="1"/>
    <xf numFmtId="3" fontId="39" fillId="0" borderId="5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0" fontId="27" fillId="0" borderId="2" xfId="0" applyFont="1" applyFill="1" applyBorder="1"/>
    <xf numFmtId="0" fontId="0" fillId="0" borderId="0" xfId="0" applyAlignment="1">
      <alignment horizontal="left"/>
    </xf>
    <xf numFmtId="0" fontId="0" fillId="0" borderId="7" xfId="0" applyBorder="1" applyAlignment="1"/>
    <xf numFmtId="0" fontId="0" fillId="0" borderId="0" xfId="0" applyBorder="1" applyAlignment="1">
      <alignment horizontal="center"/>
    </xf>
    <xf numFmtId="3" fontId="28" fillId="3" borderId="0" xfId="0" applyNumberFormat="1" applyFont="1" applyFill="1"/>
    <xf numFmtId="0" fontId="0" fillId="0" borderId="0" xfId="0" applyBorder="1" applyAlignment="1">
      <alignment horizontal="center"/>
    </xf>
    <xf numFmtId="0" fontId="26" fillId="0" borderId="0" xfId="0" applyFont="1" applyAlignment="1">
      <alignment horizontal="center" wrapText="1"/>
    </xf>
    <xf numFmtId="0" fontId="29" fillId="0" borderId="0" xfId="0" applyFont="1" applyFill="1" applyAlignment="1">
      <alignment horizontal="left"/>
    </xf>
    <xf numFmtId="0" fontId="0" fillId="0" borderId="0" xfId="0" applyBorder="1" applyAlignment="1"/>
    <xf numFmtId="0" fontId="29" fillId="0" borderId="0" xfId="0" applyFont="1" applyFill="1" applyBorder="1" applyAlignment="1">
      <alignment horizontal="left"/>
    </xf>
    <xf numFmtId="3" fontId="30" fillId="3" borderId="0" xfId="0" applyNumberFormat="1" applyFont="1" applyFill="1" applyBorder="1"/>
    <xf numFmtId="3" fontId="33" fillId="3" borderId="0" xfId="0" applyNumberFormat="1" applyFont="1" applyFill="1" applyBorder="1"/>
    <xf numFmtId="3" fontId="32" fillId="4" borderId="5" xfId="0" applyNumberFormat="1" applyFont="1" applyFill="1" applyBorder="1"/>
    <xf numFmtId="1" fontId="27" fillId="0" borderId="3" xfId="0" applyNumberFormat="1" applyFont="1" applyFill="1" applyBorder="1"/>
    <xf numFmtId="3" fontId="27" fillId="3" borderId="0" xfId="0" quotePrefix="1" applyNumberFormat="1" applyFont="1" applyFill="1" applyBorder="1" applyAlignment="1">
      <alignment horizontal="right"/>
    </xf>
    <xf numFmtId="0" fontId="32" fillId="4" borderId="28" xfId="0" applyFont="1" applyFill="1" applyBorder="1" applyAlignment="1">
      <alignment horizontal="center" vertical="center" wrapText="1"/>
    </xf>
    <xf numFmtId="49" fontId="32" fillId="4" borderId="28" xfId="0" applyNumberFormat="1" applyFont="1" applyFill="1" applyBorder="1" applyAlignment="1">
      <alignment horizontal="center" vertical="center" wrapText="1"/>
    </xf>
    <xf numFmtId="0" fontId="41" fillId="4" borderId="28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/>
    </xf>
    <xf numFmtId="0" fontId="28" fillId="4" borderId="28" xfId="0" applyFont="1" applyFill="1" applyBorder="1" applyAlignment="1">
      <alignment horizontal="center"/>
    </xf>
    <xf numFmtId="3" fontId="26" fillId="4" borderId="19" xfId="0" applyNumberFormat="1" applyFont="1" applyFill="1" applyBorder="1" applyAlignment="1"/>
    <xf numFmtId="3" fontId="32" fillId="4" borderId="27" xfId="0" applyNumberFormat="1" applyFont="1" applyFill="1" applyBorder="1" applyAlignment="1"/>
    <xf numFmtId="3" fontId="32" fillId="4" borderId="14" xfId="0" applyNumberFormat="1" applyFont="1" applyFill="1" applyBorder="1" applyAlignment="1"/>
    <xf numFmtId="3" fontId="42" fillId="4" borderId="14" xfId="0" applyNumberFormat="1" applyFont="1" applyFill="1" applyBorder="1" applyAlignment="1"/>
    <xf numFmtId="3" fontId="32" fillId="4" borderId="1" xfId="0" applyNumberFormat="1" applyFont="1" applyFill="1" applyBorder="1" applyAlignment="1"/>
    <xf numFmtId="3" fontId="31" fillId="4" borderId="1" xfId="0" applyNumberFormat="1" applyFont="1" applyFill="1" applyBorder="1" applyAlignment="1"/>
    <xf numFmtId="3" fontId="41" fillId="4" borderId="1" xfId="0" applyNumberFormat="1" applyFont="1" applyFill="1" applyBorder="1" applyAlignment="1"/>
    <xf numFmtId="1" fontId="32" fillId="4" borderId="1" xfId="0" applyNumberFormat="1" applyFont="1" applyFill="1" applyBorder="1" applyAlignment="1"/>
    <xf numFmtId="3" fontId="33" fillId="3" borderId="5" xfId="0" applyNumberFormat="1" applyFont="1" applyFill="1" applyBorder="1"/>
    <xf numFmtId="3" fontId="32" fillId="4" borderId="5" xfId="0" applyNumberFormat="1" applyFont="1" applyFill="1" applyBorder="1" applyAlignment="1"/>
    <xf numFmtId="3" fontId="31" fillId="4" borderId="5" xfId="0" applyNumberFormat="1" applyFont="1" applyFill="1" applyBorder="1" applyAlignment="1"/>
    <xf numFmtId="3" fontId="41" fillId="4" borderId="5" xfId="0" applyNumberFormat="1" applyFont="1" applyFill="1" applyBorder="1" applyAlignment="1"/>
    <xf numFmtId="1" fontId="32" fillId="4" borderId="5" xfId="0" applyNumberFormat="1" applyFont="1" applyFill="1" applyBorder="1" applyAlignment="1"/>
    <xf numFmtId="3" fontId="33" fillId="3" borderId="5" xfId="0" applyNumberFormat="1" applyFont="1" applyFill="1" applyBorder="1" applyAlignment="1"/>
    <xf numFmtId="3" fontId="33" fillId="3" borderId="4" xfId="0" applyNumberFormat="1" applyFont="1" applyFill="1" applyBorder="1"/>
    <xf numFmtId="3" fontId="27" fillId="3" borderId="4" xfId="0" applyNumberFormat="1" applyFont="1" applyFill="1" applyBorder="1" applyAlignment="1">
      <alignment horizontal="right"/>
    </xf>
    <xf numFmtId="3" fontId="33" fillId="3" borderId="4" xfId="0" applyNumberFormat="1" applyFont="1" applyFill="1" applyBorder="1" applyAlignment="1">
      <alignment horizontal="right"/>
    </xf>
    <xf numFmtId="3" fontId="33" fillId="3" borderId="5" xfId="0" applyNumberFormat="1" applyFont="1" applyFill="1" applyBorder="1" applyAlignment="1">
      <alignment horizontal="right"/>
    </xf>
    <xf numFmtId="3" fontId="30" fillId="3" borderId="0" xfId="0" applyNumberFormat="1" applyFont="1" applyFill="1"/>
    <xf numFmtId="3" fontId="26" fillId="4" borderId="28" xfId="0" applyNumberFormat="1" applyFont="1" applyFill="1" applyBorder="1" applyAlignment="1"/>
    <xf numFmtId="3" fontId="37" fillId="4" borderId="28" xfId="0" applyNumberFormat="1" applyFont="1" applyFill="1" applyBorder="1" applyAlignment="1"/>
    <xf numFmtId="3" fontId="43" fillId="4" borderId="1" xfId="0" applyNumberFormat="1" applyFont="1" applyFill="1" applyBorder="1" applyAlignment="1"/>
    <xf numFmtId="3" fontId="31" fillId="4" borderId="14" xfId="0" applyNumberFormat="1" applyFont="1" applyFill="1" applyBorder="1" applyAlignment="1"/>
    <xf numFmtId="3" fontId="41" fillId="4" borderId="14" xfId="0" applyNumberFormat="1" applyFont="1" applyFill="1" applyBorder="1" applyAlignment="1"/>
    <xf numFmtId="3" fontId="0" fillId="3" borderId="0" xfId="0" applyNumberFormat="1" applyFill="1"/>
    <xf numFmtId="3" fontId="44" fillId="3" borderId="5" xfId="0" applyNumberFormat="1" applyFont="1" applyFill="1" applyBorder="1"/>
    <xf numFmtId="3" fontId="31" fillId="4" borderId="1" xfId="0" applyNumberFormat="1" applyFont="1" applyFill="1" applyBorder="1" applyAlignment="1">
      <alignment horizontal="right"/>
    </xf>
    <xf numFmtId="3" fontId="41" fillId="4" borderId="1" xfId="0" applyNumberFormat="1" applyFont="1" applyFill="1" applyBorder="1" applyAlignment="1">
      <alignment horizontal="right"/>
    </xf>
    <xf numFmtId="3" fontId="45" fillId="4" borderId="28" xfId="0" applyNumberFormat="1" applyFont="1" applyFill="1" applyBorder="1" applyAlignment="1"/>
    <xf numFmtId="3" fontId="45" fillId="4" borderId="26" xfId="0" applyNumberFormat="1" applyFont="1" applyFill="1" applyBorder="1" applyAlignment="1">
      <alignment horizontal="right"/>
    </xf>
    <xf numFmtId="3" fontId="45" fillId="4" borderId="5" xfId="0" applyNumberFormat="1" applyFont="1" applyFill="1" applyBorder="1" applyAlignment="1">
      <alignment horizontal="right"/>
    </xf>
    <xf numFmtId="3" fontId="30" fillId="3" borderId="0" xfId="0" applyNumberFormat="1" applyFont="1" applyFill="1" applyAlignment="1">
      <alignment horizontal="right"/>
    </xf>
    <xf numFmtId="3" fontId="26" fillId="4" borderId="28" xfId="0" applyNumberFormat="1" applyFont="1" applyFill="1" applyBorder="1" applyAlignment="1">
      <alignment horizontal="right"/>
    </xf>
    <xf numFmtId="3" fontId="33" fillId="3" borderId="6" xfId="0" applyNumberFormat="1" applyFont="1" applyFill="1" applyBorder="1" applyAlignment="1">
      <alignment horizontal="right"/>
    </xf>
    <xf numFmtId="1" fontId="26" fillId="4" borderId="28" xfId="0" applyNumberFormat="1" applyFont="1" applyFill="1" applyBorder="1" applyAlignment="1"/>
    <xf numFmtId="3" fontId="26" fillId="4" borderId="1" xfId="0" applyNumberFormat="1" applyFont="1" applyFill="1" applyBorder="1" applyAlignment="1">
      <alignment horizontal="right"/>
    </xf>
    <xf numFmtId="1" fontId="26" fillId="4" borderId="1" xfId="0" applyNumberFormat="1" applyFont="1" applyFill="1" applyBorder="1" applyAlignment="1"/>
    <xf numFmtId="3" fontId="42" fillId="4" borderId="14" xfId="0" applyNumberFormat="1" applyFont="1" applyFill="1" applyBorder="1" applyAlignment="1">
      <alignment horizontal="right"/>
    </xf>
    <xf numFmtId="1" fontId="32" fillId="4" borderId="14" xfId="0" applyNumberFormat="1" applyFont="1" applyFill="1" applyBorder="1" applyAlignment="1"/>
    <xf numFmtId="3" fontId="45" fillId="4" borderId="1" xfId="0" applyNumberFormat="1" applyFont="1" applyFill="1" applyBorder="1" applyAlignment="1">
      <alignment horizontal="right"/>
    </xf>
    <xf numFmtId="1" fontId="29" fillId="4" borderId="1" xfId="0" applyNumberFormat="1" applyFont="1" applyFill="1" applyBorder="1" applyAlignment="1"/>
    <xf numFmtId="3" fontId="45" fillId="4" borderId="14" xfId="0" applyNumberFormat="1" applyFont="1" applyFill="1" applyBorder="1" applyAlignment="1">
      <alignment horizontal="right"/>
    </xf>
    <xf numFmtId="1" fontId="29" fillId="4" borderId="14" xfId="0" applyNumberFormat="1" applyFont="1" applyFill="1" applyBorder="1" applyAlignment="1"/>
    <xf numFmtId="3" fontId="45" fillId="4" borderId="1" xfId="0" applyNumberFormat="1" applyFont="1" applyFill="1" applyBorder="1"/>
    <xf numFmtId="1" fontId="29" fillId="4" borderId="5" xfId="0" applyNumberFormat="1" applyFont="1" applyFill="1" applyBorder="1" applyAlignment="1"/>
    <xf numFmtId="3" fontId="26" fillId="4" borderId="14" xfId="0" applyNumberFormat="1" applyFont="1" applyFill="1" applyBorder="1" applyAlignment="1">
      <alignment horizontal="right"/>
    </xf>
    <xf numFmtId="3" fontId="37" fillId="4" borderId="14" xfId="0" applyNumberFormat="1" applyFont="1" applyFill="1" applyBorder="1" applyAlignment="1">
      <alignment horizontal="right"/>
    </xf>
    <xf numFmtId="3" fontId="40" fillId="3" borderId="4" xfId="0" applyNumberFormat="1" applyFont="1" applyFill="1" applyBorder="1" applyAlignment="1">
      <alignment horizontal="right"/>
    </xf>
    <xf numFmtId="3" fontId="26" fillId="4" borderId="28" xfId="0" applyNumberFormat="1" applyFont="1" applyFill="1" applyBorder="1" applyAlignment="1"/>
    <xf numFmtId="1" fontId="30" fillId="0" borderId="4" xfId="0" applyNumberFormat="1" applyFont="1" applyFill="1" applyBorder="1" applyAlignment="1"/>
    <xf numFmtId="1" fontId="26" fillId="4" borderId="14" xfId="0" applyNumberFormat="1" applyFont="1" applyFill="1" applyBorder="1" applyAlignment="1"/>
    <xf numFmtId="1" fontId="28" fillId="0" borderId="4" xfId="0" applyNumberFormat="1" applyFont="1" applyFill="1" applyBorder="1" applyAlignment="1"/>
    <xf numFmtId="3" fontId="26" fillId="4" borderId="1" xfId="0" applyNumberFormat="1" applyFont="1" applyFill="1" applyBorder="1" applyAlignment="1"/>
    <xf numFmtId="3" fontId="37" fillId="4" borderId="1" xfId="0" applyNumberFormat="1" applyFont="1" applyFill="1" applyBorder="1" applyAlignment="1"/>
    <xf numFmtId="3" fontId="29" fillId="4" borderId="5" xfId="0" applyNumberFormat="1" applyFont="1" applyFill="1" applyBorder="1"/>
    <xf numFmtId="3" fontId="45" fillId="4" borderId="5" xfId="0" applyNumberFormat="1" applyFont="1" applyFill="1" applyBorder="1"/>
    <xf numFmtId="1" fontId="26" fillId="4" borderId="5" xfId="0" applyNumberFormat="1" applyFont="1" applyFill="1" applyBorder="1" applyAlignment="1"/>
    <xf numFmtId="1" fontId="31" fillId="4" borderId="1" xfId="0" applyNumberFormat="1" applyFont="1" applyFill="1" applyBorder="1"/>
    <xf numFmtId="3" fontId="29" fillId="4" borderId="14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0" fontId="46" fillId="0" borderId="0" xfId="0" applyFont="1"/>
    <xf numFmtId="0" fontId="29" fillId="4" borderId="29" xfId="0" applyFont="1" applyFill="1" applyBorder="1"/>
    <xf numFmtId="0" fontId="29" fillId="4" borderId="30" xfId="0" applyFont="1" applyFill="1" applyBorder="1"/>
    <xf numFmtId="0" fontId="26" fillId="0" borderId="0" xfId="0" applyFont="1" applyAlignment="1">
      <alignment horizontal="center" wrapText="1"/>
    </xf>
    <xf numFmtId="3" fontId="30" fillId="0" borderId="26" xfId="0" applyNumberFormat="1" applyFont="1" applyFill="1" applyBorder="1" applyAlignment="1"/>
    <xf numFmtId="3" fontId="33" fillId="3" borderId="6" xfId="0" applyNumberFormat="1" applyFont="1" applyFill="1" applyBorder="1"/>
    <xf numFmtId="3" fontId="30" fillId="3" borderId="6" xfId="0" applyNumberFormat="1" applyFont="1" applyFill="1" applyBorder="1"/>
    <xf numFmtId="3" fontId="29" fillId="4" borderId="1" xfId="0" applyNumberFormat="1" applyFont="1" applyFill="1" applyBorder="1" applyAlignment="1"/>
    <xf numFmtId="3" fontId="30" fillId="0" borderId="26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left"/>
    </xf>
    <xf numFmtId="0" fontId="29" fillId="0" borderId="0" xfId="0" applyFont="1" applyFill="1" applyBorder="1" applyAlignment="1"/>
    <xf numFmtId="0" fontId="26" fillId="0" borderId="0" xfId="0" applyFont="1" applyAlignment="1">
      <alignment horizontal="center"/>
    </xf>
    <xf numFmtId="0" fontId="0" fillId="0" borderId="0" xfId="0" applyAlignment="1">
      <alignment horizontal="left"/>
    </xf>
    <xf numFmtId="3" fontId="26" fillId="4" borderId="14" xfId="0" applyNumberFormat="1" applyFont="1" applyFill="1" applyBorder="1" applyAlignment="1"/>
    <xf numFmtId="3" fontId="37" fillId="4" borderId="14" xfId="0" applyNumberFormat="1" applyFont="1" applyFill="1" applyBorder="1" applyAlignment="1"/>
    <xf numFmtId="3" fontId="30" fillId="0" borderId="6" xfId="0" applyNumberFormat="1" applyFont="1" applyBorder="1"/>
    <xf numFmtId="3" fontId="33" fillId="3" borderId="25" xfId="0" applyNumberFormat="1" applyFont="1" applyFill="1" applyBorder="1"/>
    <xf numFmtId="0" fontId="26" fillId="4" borderId="1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49" fontId="26" fillId="4" borderId="1" xfId="0" applyNumberFormat="1" applyFont="1" applyFill="1" applyBorder="1" applyAlignment="1">
      <alignment horizontal="center" vertical="center" wrapText="1"/>
    </xf>
    <xf numFmtId="0" fontId="26" fillId="4" borderId="16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3" fontId="26" fillId="2" borderId="1" xfId="0" applyNumberFormat="1" applyFont="1" applyFill="1" applyBorder="1"/>
    <xf numFmtId="3" fontId="26" fillId="2" borderId="4" xfId="0" applyNumberFormat="1" applyFont="1" applyFill="1" applyBorder="1"/>
    <xf numFmtId="3" fontId="33" fillId="0" borderId="25" xfId="0" applyNumberFormat="1" applyFont="1" applyFill="1" applyBorder="1"/>
    <xf numFmtId="3" fontId="27" fillId="0" borderId="0" xfId="0" quotePrefix="1" applyNumberFormat="1" applyFont="1" applyFill="1" applyBorder="1" applyAlignment="1">
      <alignment horizontal="right"/>
    </xf>
    <xf numFmtId="0" fontId="29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1" fontId="28" fillId="3" borderId="5" xfId="0" applyNumberFormat="1" applyFont="1" applyFill="1" applyBorder="1" applyAlignment="1"/>
    <xf numFmtId="0" fontId="0" fillId="3" borderId="0" xfId="0" applyFill="1" applyBorder="1" applyAlignment="1">
      <alignment horizontal="center"/>
    </xf>
    <xf numFmtId="3" fontId="30" fillId="3" borderId="26" xfId="0" applyNumberFormat="1" applyFont="1" applyFill="1" applyBorder="1" applyAlignment="1">
      <alignment horizontal="right"/>
    </xf>
    <xf numFmtId="0" fontId="0" fillId="3" borderId="7" xfId="0" applyFill="1" applyBorder="1" applyAlignment="1"/>
    <xf numFmtId="0" fontId="0" fillId="3" borderId="0" xfId="0" applyFill="1" applyAlignment="1"/>
    <xf numFmtId="0" fontId="26" fillId="3" borderId="0" xfId="0" applyFont="1" applyFill="1"/>
    <xf numFmtId="0" fontId="47" fillId="3" borderId="0" xfId="0" applyFont="1" applyFill="1" applyAlignment="1">
      <alignment horizontal="center" wrapText="1"/>
    </xf>
    <xf numFmtId="0" fontId="31" fillId="3" borderId="0" xfId="0" applyFont="1" applyFill="1" applyBorder="1" applyAlignment="1">
      <alignment horizontal="left" wrapText="1"/>
    </xf>
    <xf numFmtId="0" fontId="26" fillId="3" borderId="0" xfId="0" applyFont="1" applyFill="1" applyAlignment="1">
      <alignment horizontal="center"/>
    </xf>
    <xf numFmtId="3" fontId="27" fillId="3" borderId="4" xfId="0" applyNumberFormat="1" applyFont="1" applyFill="1" applyBorder="1"/>
    <xf numFmtId="0" fontId="32" fillId="3" borderId="16" xfId="0" applyFont="1" applyFill="1" applyBorder="1" applyAlignment="1">
      <alignment wrapText="1"/>
    </xf>
    <xf numFmtId="3" fontId="30" fillId="3" borderId="26" xfId="0" applyNumberFormat="1" applyFont="1" applyFill="1" applyBorder="1"/>
    <xf numFmtId="0" fontId="32" fillId="0" borderId="17" xfId="0" applyFont="1" applyBorder="1" applyAlignment="1">
      <alignment wrapText="1"/>
    </xf>
    <xf numFmtId="0" fontId="30" fillId="0" borderId="0" xfId="0" applyFont="1" applyAlignment="1">
      <alignment wrapText="1"/>
    </xf>
    <xf numFmtId="0" fontId="26" fillId="2" borderId="15" xfId="0" applyFont="1" applyFill="1" applyBorder="1" applyAlignment="1">
      <alignment wrapText="1"/>
    </xf>
    <xf numFmtId="0" fontId="26" fillId="2" borderId="17" xfId="0" applyFont="1" applyFill="1" applyBorder="1" applyAlignment="1">
      <alignment wrapText="1"/>
    </xf>
    <xf numFmtId="0" fontId="27" fillId="0" borderId="31" xfId="0" applyFont="1" applyBorder="1" applyAlignment="1">
      <alignment wrapText="1"/>
    </xf>
    <xf numFmtId="0" fontId="27" fillId="0" borderId="32" xfId="0" applyFont="1" applyBorder="1" applyAlignment="1">
      <alignment wrapText="1"/>
    </xf>
    <xf numFmtId="0" fontId="48" fillId="0" borderId="0" xfId="0" applyFont="1"/>
    <xf numFmtId="1" fontId="29" fillId="4" borderId="21" xfId="0" applyNumberFormat="1" applyFont="1" applyFill="1" applyBorder="1" applyAlignment="1"/>
    <xf numFmtId="3" fontId="30" fillId="0" borderId="33" xfId="0" applyNumberFormat="1" applyFont="1" applyFill="1" applyBorder="1" applyAlignment="1">
      <alignment horizontal="right"/>
    </xf>
    <xf numFmtId="0" fontId="0" fillId="3" borderId="0" xfId="0" applyFill="1" applyBorder="1" applyAlignment="1"/>
    <xf numFmtId="0" fontId="0" fillId="0" borderId="0" xfId="0" applyBorder="1" applyAlignment="1">
      <alignment horizontal="center"/>
    </xf>
    <xf numFmtId="0" fontId="26" fillId="3" borderId="0" xfId="0" applyFont="1" applyFill="1" applyBorder="1" applyAlignment="1">
      <alignment wrapText="1"/>
    </xf>
    <xf numFmtId="0" fontId="32" fillId="0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0" fillId="3" borderId="0" xfId="0" applyFill="1" applyAlignment="1">
      <alignment horizontal="center" wrapText="1"/>
    </xf>
    <xf numFmtId="3" fontId="26" fillId="2" borderId="1" xfId="0" applyNumberFormat="1" applyFont="1" applyFill="1" applyBorder="1" applyAlignment="1"/>
    <xf numFmtId="3" fontId="26" fillId="2" borderId="4" xfId="0" applyNumberFormat="1" applyFont="1" applyFill="1" applyBorder="1" applyAlignment="1"/>
    <xf numFmtId="49" fontId="28" fillId="4" borderId="34" xfId="0" applyNumberFormat="1" applyFont="1" applyFill="1" applyBorder="1" applyAlignment="1">
      <alignment horizontal="center" vertical="center"/>
    </xf>
    <xf numFmtId="49" fontId="28" fillId="4" borderId="26" xfId="0" applyNumberFormat="1" applyFont="1" applyFill="1" applyBorder="1" applyAlignment="1">
      <alignment horizontal="center" vertical="center"/>
    </xf>
    <xf numFmtId="3" fontId="27" fillId="2" borderId="26" xfId="0" applyNumberFormat="1" applyFont="1" applyFill="1" applyBorder="1"/>
    <xf numFmtId="49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/>
    <xf numFmtId="3" fontId="28" fillId="0" borderId="2" xfId="0" applyNumberFormat="1" applyFont="1" applyFill="1" applyBorder="1"/>
    <xf numFmtId="0" fontId="0" fillId="0" borderId="0" xfId="0"/>
    <xf numFmtId="0" fontId="0" fillId="0" borderId="0" xfId="0"/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3" fontId="32" fillId="0" borderId="0" xfId="0" applyNumberFormat="1" applyFont="1" applyFill="1" applyBorder="1"/>
    <xf numFmtId="49" fontId="27" fillId="0" borderId="5" xfId="0" applyNumberFormat="1" applyFont="1" applyFill="1" applyBorder="1" applyAlignment="1">
      <alignment horizontal="center" vertical="center"/>
    </xf>
    <xf numFmtId="0" fontId="27" fillId="4" borderId="36" xfId="0" applyFont="1" applyFill="1" applyBorder="1"/>
    <xf numFmtId="0" fontId="0" fillId="0" borderId="0" xfId="0"/>
    <xf numFmtId="0" fontId="31" fillId="3" borderId="0" xfId="0" applyFont="1" applyFill="1" applyAlignment="1">
      <alignment horizontal="center" wrapText="1"/>
    </xf>
    <xf numFmtId="3" fontId="29" fillId="4" borderId="1" xfId="0" applyNumberFormat="1" applyFont="1" applyFill="1" applyBorder="1" applyAlignment="1"/>
    <xf numFmtId="0" fontId="27" fillId="0" borderId="5" xfId="0" applyFont="1" applyFill="1" applyBorder="1" applyAlignment="1">
      <alignment horizontal="left"/>
    </xf>
    <xf numFmtId="0" fontId="0" fillId="0" borderId="0" xfId="0"/>
    <xf numFmtId="1" fontId="27" fillId="3" borderId="5" xfId="0" applyNumberFormat="1" applyFont="1" applyFill="1" applyBorder="1"/>
    <xf numFmtId="0" fontId="0" fillId="0" borderId="0" xfId="0"/>
    <xf numFmtId="3" fontId="26" fillId="4" borderId="28" xfId="0" applyNumberFormat="1" applyFont="1" applyFill="1" applyBorder="1" applyAlignment="1"/>
    <xf numFmtId="1" fontId="27" fillId="0" borderId="6" xfId="0" applyNumberFormat="1" applyFont="1" applyFill="1" applyBorder="1"/>
    <xf numFmtId="3" fontId="0" fillId="0" borderId="1" xfId="0" applyNumberFormat="1" applyBorder="1"/>
    <xf numFmtId="0" fontId="0" fillId="0" borderId="0" xfId="0"/>
    <xf numFmtId="0" fontId="27" fillId="0" borderId="16" xfId="0" applyFont="1" applyFill="1" applyBorder="1" applyAlignment="1">
      <alignment horizontal="left"/>
    </xf>
    <xf numFmtId="3" fontId="0" fillId="3" borderId="25" xfId="0" applyNumberFormat="1" applyFont="1" applyFill="1" applyBorder="1"/>
    <xf numFmtId="3" fontId="0" fillId="0" borderId="25" xfId="0" applyNumberFormat="1" applyFont="1" applyBorder="1"/>
    <xf numFmtId="0" fontId="0" fillId="0" borderId="0" xfId="0"/>
    <xf numFmtId="0" fontId="0" fillId="0" borderId="7" xfId="0" applyFill="1" applyBorder="1" applyAlignment="1"/>
    <xf numFmtId="0" fontId="0" fillId="0" borderId="0" xfId="0" applyFill="1" applyAlignment="1"/>
    <xf numFmtId="3" fontId="31" fillId="4" borderId="1" xfId="0" applyNumberFormat="1" applyFont="1" applyFill="1" applyBorder="1"/>
    <xf numFmtId="3" fontId="33" fillId="0" borderId="1" xfId="0" applyNumberFormat="1" applyFont="1" applyFill="1" applyBorder="1" applyAlignment="1"/>
    <xf numFmtId="3" fontId="40" fillId="0" borderId="1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1" fillId="3" borderId="0" xfId="0" applyFont="1" applyFill="1" applyBorder="1" applyAlignment="1">
      <alignment horizontal="center" wrapText="1"/>
    </xf>
    <xf numFmtId="0" fontId="31" fillId="3" borderId="0" xfId="0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0" fontId="32" fillId="3" borderId="0" xfId="0" applyFont="1" applyFill="1" applyBorder="1" applyAlignment="1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27" fillId="0" borderId="5" xfId="0" applyFont="1" applyBorder="1"/>
    <xf numFmtId="0" fontId="0" fillId="3" borderId="0" xfId="0" applyFill="1" applyAlignment="1">
      <alignment horizontal="center"/>
    </xf>
    <xf numFmtId="0" fontId="27" fillId="0" borderId="41" xfId="0" applyFont="1" applyBorder="1"/>
    <xf numFmtId="0" fontId="27" fillId="0" borderId="32" xfId="0" applyFont="1" applyBorder="1"/>
    <xf numFmtId="0" fontId="28" fillId="4" borderId="1" xfId="0" applyFont="1" applyFill="1" applyBorder="1"/>
    <xf numFmtId="0" fontId="28" fillId="4" borderId="43" xfId="0" applyFont="1" applyFill="1" applyBorder="1"/>
    <xf numFmtId="0" fontId="28" fillId="4" borderId="36" xfId="0" applyFont="1" applyFill="1" applyBorder="1"/>
    <xf numFmtId="0" fontId="32" fillId="4" borderId="2" xfId="0" applyFont="1" applyFill="1" applyBorder="1"/>
    <xf numFmtId="0" fontId="27" fillId="0" borderId="35" xfId="0" applyFont="1" applyBorder="1"/>
    <xf numFmtId="0" fontId="28" fillId="4" borderId="42" xfId="0" applyFont="1" applyFill="1" applyBorder="1"/>
    <xf numFmtId="0" fontId="28" fillId="4" borderId="30" xfId="0" applyFont="1" applyFill="1" applyBorder="1"/>
    <xf numFmtId="0" fontId="27" fillId="0" borderId="44" xfId="0" applyFont="1" applyBorder="1"/>
    <xf numFmtId="0" fontId="26" fillId="0" borderId="0" xfId="0" applyFont="1" applyAlignment="1">
      <alignment horizontal="left"/>
    </xf>
    <xf numFmtId="0" fontId="28" fillId="4" borderId="45" xfId="0" applyFont="1" applyFill="1" applyBorder="1"/>
    <xf numFmtId="0" fontId="28" fillId="4" borderId="46" xfId="0" applyFont="1" applyFill="1" applyBorder="1"/>
    <xf numFmtId="0" fontId="0" fillId="0" borderId="0" xfId="0"/>
    <xf numFmtId="0" fontId="31" fillId="4" borderId="28" xfId="0" applyFont="1" applyFill="1" applyBorder="1" applyAlignment="1">
      <alignment textRotation="90" wrapText="1"/>
    </xf>
    <xf numFmtId="0" fontId="31" fillId="4" borderId="28" xfId="0" applyFont="1" applyFill="1" applyBorder="1" applyAlignment="1">
      <alignment horizontal="center" vertical="center" wrapText="1"/>
    </xf>
    <xf numFmtId="49" fontId="31" fillId="4" borderId="28" xfId="0" applyNumberFormat="1" applyFont="1" applyFill="1" applyBorder="1" applyAlignment="1">
      <alignment horizontal="center" vertical="center" wrapText="1"/>
    </xf>
    <xf numFmtId="0" fontId="31" fillId="4" borderId="28" xfId="0" applyFont="1" applyFill="1" applyBorder="1" applyAlignment="1">
      <alignment horizontal="center" vertical="center"/>
    </xf>
    <xf numFmtId="0" fontId="27" fillId="4" borderId="27" xfId="0" applyFont="1" applyFill="1" applyBorder="1"/>
    <xf numFmtId="1" fontId="27" fillId="2" borderId="49" xfId="0" applyNumberFormat="1" applyFont="1" applyFill="1" applyBorder="1"/>
    <xf numFmtId="1" fontId="27" fillId="0" borderId="9" xfId="0" applyNumberFormat="1" applyFont="1" applyBorder="1"/>
    <xf numFmtId="1" fontId="27" fillId="0" borderId="22" xfId="0" applyNumberFormat="1" applyFont="1" applyBorder="1"/>
    <xf numFmtId="1" fontId="27" fillId="2" borderId="27" xfId="0" applyNumberFormat="1" applyFont="1" applyFill="1" applyBorder="1"/>
    <xf numFmtId="1" fontId="31" fillId="2" borderId="22" xfId="0" applyNumberFormat="1" applyFont="1" applyFill="1" applyBorder="1"/>
    <xf numFmtId="49" fontId="27" fillId="0" borderId="4" xfId="0" applyNumberFormat="1" applyFont="1" applyBorder="1" applyAlignment="1">
      <alignment horizontal="center" vertical="center" wrapText="1"/>
    </xf>
    <xf numFmtId="1" fontId="27" fillId="0" borderId="51" xfId="0" applyNumberFormat="1" applyFont="1" applyBorder="1"/>
    <xf numFmtId="1" fontId="27" fillId="0" borderId="2" xfId="0" applyNumberFormat="1" applyFont="1" applyBorder="1"/>
    <xf numFmtId="49" fontId="28" fillId="4" borderId="24" xfId="0" applyNumberFormat="1" applyFont="1" applyFill="1" applyBorder="1" applyAlignment="1">
      <alignment horizontal="center" vertical="center"/>
    </xf>
    <xf numFmtId="49" fontId="28" fillId="4" borderId="25" xfId="0" applyNumberFormat="1" applyFont="1" applyFill="1" applyBorder="1" applyAlignment="1">
      <alignment horizontal="center" vertical="center"/>
    </xf>
    <xf numFmtId="3" fontId="27" fillId="2" borderId="25" xfId="0" applyNumberFormat="1" applyFont="1" applyFill="1" applyBorder="1"/>
    <xf numFmtId="1" fontId="27" fillId="2" borderId="52" xfId="0" applyNumberFormat="1" applyFont="1" applyFill="1" applyBorder="1"/>
    <xf numFmtId="0" fontId="28" fillId="3" borderId="2" xfId="0" applyFont="1" applyFill="1" applyBorder="1"/>
    <xf numFmtId="1" fontId="27" fillId="3" borderId="2" xfId="0" applyNumberFormat="1" applyFont="1" applyFill="1" applyBorder="1"/>
    <xf numFmtId="1" fontId="27" fillId="2" borderId="53" xfId="0" applyNumberFormat="1" applyFont="1" applyFill="1" applyBorder="1"/>
    <xf numFmtId="1" fontId="31" fillId="3" borderId="0" xfId="0" applyNumberFormat="1" applyFont="1" applyFill="1" applyBorder="1"/>
    <xf numFmtId="3" fontId="28" fillId="3" borderId="2" xfId="0" applyNumberFormat="1" applyFont="1" applyFill="1" applyBorder="1"/>
    <xf numFmtId="1" fontId="27" fillId="2" borderId="9" xfId="0" applyNumberFormat="1" applyFont="1" applyFill="1" applyBorder="1"/>
    <xf numFmtId="1" fontId="27" fillId="0" borderId="54" xfId="0" applyNumberFormat="1" applyFont="1" applyBorder="1"/>
    <xf numFmtId="1" fontId="27" fillId="0" borderId="53" xfId="0" applyNumberFormat="1" applyFont="1" applyBorder="1"/>
    <xf numFmtId="49" fontId="27" fillId="0" borderId="50" xfId="0" applyNumberFormat="1" applyFont="1" applyBorder="1" applyAlignment="1">
      <alignment horizontal="center" vertical="center"/>
    </xf>
    <xf numFmtId="0" fontId="27" fillId="0" borderId="50" xfId="0" applyFont="1" applyBorder="1"/>
    <xf numFmtId="3" fontId="27" fillId="0" borderId="50" xfId="0" applyNumberFormat="1" applyFont="1" applyBorder="1"/>
    <xf numFmtId="1" fontId="36" fillId="2" borderId="27" xfId="0" applyNumberFormat="1" applyFont="1" applyFill="1" applyBorder="1"/>
    <xf numFmtId="0" fontId="31" fillId="4" borderId="13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37" xfId="0" applyFont="1" applyFill="1" applyBorder="1" applyAlignment="1">
      <alignment horizontal="center" vertical="center"/>
    </xf>
    <xf numFmtId="0" fontId="32" fillId="4" borderId="44" xfId="0" applyFont="1" applyFill="1" applyBorder="1"/>
    <xf numFmtId="0" fontId="32" fillId="4" borderId="41" xfId="0" applyFont="1" applyFill="1" applyBorder="1"/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6" fillId="4" borderId="43" xfId="0" applyFont="1" applyFill="1" applyBorder="1"/>
    <xf numFmtId="0" fontId="36" fillId="4" borderId="36" xfId="0" applyFont="1" applyFill="1" applyBorder="1"/>
    <xf numFmtId="3" fontId="27" fillId="0" borderId="33" xfId="0" applyNumberFormat="1" applyFont="1" applyFill="1" applyBorder="1" applyAlignment="1"/>
    <xf numFmtId="3" fontId="0" fillId="0" borderId="42" xfId="0" applyNumberFormat="1" applyFont="1" applyFill="1" applyBorder="1" applyAlignment="1"/>
    <xf numFmtId="3" fontId="27" fillId="3" borderId="49" xfId="0" applyNumberFormat="1" applyFont="1" applyFill="1" applyBorder="1" applyAlignment="1"/>
    <xf numFmtId="3" fontId="30" fillId="0" borderId="3" xfId="0" applyNumberFormat="1" applyFont="1" applyFill="1" applyBorder="1" applyAlignment="1">
      <alignment horizontal="right"/>
    </xf>
    <xf numFmtId="3" fontId="33" fillId="0" borderId="3" xfId="0" applyNumberFormat="1" applyFont="1" applyFill="1" applyBorder="1" applyAlignment="1">
      <alignment horizontal="right"/>
    </xf>
    <xf numFmtId="3" fontId="33" fillId="3" borderId="3" xfId="0" applyNumberFormat="1" applyFont="1" applyFill="1" applyBorder="1" applyAlignment="1">
      <alignment horizontal="right"/>
    </xf>
    <xf numFmtId="49" fontId="27" fillId="0" borderId="26" xfId="0" applyNumberFormat="1" applyFont="1" applyBorder="1" applyAlignment="1">
      <alignment horizontal="center" vertical="center"/>
    </xf>
    <xf numFmtId="0" fontId="27" fillId="3" borderId="45" xfId="0" applyFont="1" applyFill="1" applyBorder="1"/>
    <xf numFmtId="0" fontId="27" fillId="3" borderId="46" xfId="0" applyFont="1" applyFill="1" applyBorder="1"/>
    <xf numFmtId="49" fontId="28" fillId="3" borderId="16" xfId="0" applyNumberFormat="1" applyFont="1" applyFill="1" applyBorder="1" applyAlignment="1">
      <alignment horizontal="center" vertical="center"/>
    </xf>
    <xf numFmtId="49" fontId="28" fillId="3" borderId="5" xfId="0" applyNumberFormat="1" applyFont="1" applyFill="1" applyBorder="1" applyAlignment="1">
      <alignment horizontal="center" vertical="center"/>
    </xf>
    <xf numFmtId="164" fontId="31" fillId="0" borderId="7" xfId="0" applyNumberFormat="1" applyFont="1" applyFill="1" applyBorder="1" applyAlignment="1"/>
    <xf numFmtId="0" fontId="31" fillId="0" borderId="0" xfId="0" applyFont="1" applyFill="1" applyAlignment="1"/>
    <xf numFmtId="0" fontId="0" fillId="0" borderId="0" xfId="0"/>
    <xf numFmtId="3" fontId="30" fillId="3" borderId="26" xfId="0" applyNumberFormat="1" applyFont="1" applyFill="1" applyBorder="1" applyAlignment="1"/>
    <xf numFmtId="0" fontId="0" fillId="0" borderId="9" xfId="0" applyBorder="1"/>
    <xf numFmtId="0" fontId="29" fillId="0" borderId="0" xfId="0" applyFont="1" applyFill="1" applyBorder="1" applyAlignment="1">
      <alignment wrapText="1"/>
    </xf>
    <xf numFmtId="164" fontId="29" fillId="0" borderId="7" xfId="0" applyNumberFormat="1" applyFont="1" applyFill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/>
    <xf numFmtId="0" fontId="31" fillId="0" borderId="0" xfId="0" applyFont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0" fontId="31" fillId="0" borderId="7" xfId="0" applyFont="1" applyFill="1" applyBorder="1" applyAlignment="1">
      <alignment wrapText="1"/>
    </xf>
    <xf numFmtId="164" fontId="29" fillId="0" borderId="7" xfId="0" applyNumberFormat="1" applyFont="1" applyFill="1" applyBorder="1" applyAlignment="1"/>
    <xf numFmtId="164" fontId="29" fillId="0" borderId="0" xfId="0" applyNumberFormat="1" applyFont="1" applyFill="1" applyBorder="1" applyAlignment="1"/>
    <xf numFmtId="164" fontId="26" fillId="0" borderId="7" xfId="0" applyNumberFormat="1" applyFont="1" applyFill="1" applyBorder="1" applyAlignment="1"/>
    <xf numFmtId="164" fontId="26" fillId="0" borderId="0" xfId="0" applyNumberFormat="1" applyFont="1" applyFill="1" applyBorder="1" applyAlignment="1"/>
    <xf numFmtId="0" fontId="32" fillId="0" borderId="7" xfId="0" applyFont="1" applyBorder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Fill="1" applyAlignment="1"/>
    <xf numFmtId="0" fontId="29" fillId="3" borderId="0" xfId="0" applyFont="1" applyFill="1" applyBorder="1" applyAlignment="1"/>
    <xf numFmtId="0" fontId="26" fillId="0" borderId="0" xfId="0" applyFont="1" applyFill="1" applyBorder="1" applyAlignment="1">
      <alignment wrapText="1"/>
    </xf>
    <xf numFmtId="0" fontId="27" fillId="0" borderId="39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6" fillId="0" borderId="0" xfId="0" applyFont="1" applyFill="1" applyAlignment="1">
      <alignment horizontal="center" wrapText="1"/>
    </xf>
    <xf numFmtId="164" fontId="31" fillId="0" borderId="0" xfId="0" applyNumberFormat="1" applyFont="1" applyFill="1" applyBorder="1" applyAlignment="1"/>
    <xf numFmtId="0" fontId="26" fillId="0" borderId="7" xfId="0" applyFont="1" applyFill="1" applyBorder="1" applyAlignment="1"/>
    <xf numFmtId="0" fontId="26" fillId="0" borderId="0" xfId="0" applyFont="1" applyFill="1" applyAlignment="1"/>
    <xf numFmtId="0" fontId="30" fillId="0" borderId="0" xfId="0" applyFont="1" applyFill="1" applyAlignment="1"/>
    <xf numFmtId="0" fontId="32" fillId="3" borderId="0" xfId="0" applyFont="1" applyFill="1" applyAlignment="1"/>
    <xf numFmtId="0" fontId="29" fillId="3" borderId="7" xfId="0" applyFont="1" applyFill="1" applyBorder="1" applyAlignment="1"/>
    <xf numFmtId="0" fontId="29" fillId="3" borderId="0" xfId="0" applyFont="1" applyFill="1" applyAlignment="1"/>
    <xf numFmtId="0" fontId="0" fillId="0" borderId="39" xfId="0" applyFill="1" applyBorder="1" applyAlignment="1"/>
    <xf numFmtId="0" fontId="29" fillId="0" borderId="7" xfId="0" applyFont="1" applyFill="1" applyBorder="1" applyAlignment="1"/>
    <xf numFmtId="0" fontId="29" fillId="0" borderId="7" xfId="0" applyFont="1" applyFill="1" applyBorder="1" applyAlignment="1">
      <alignment wrapText="1"/>
    </xf>
    <xf numFmtId="0" fontId="21" fillId="0" borderId="39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9" fillId="3" borderId="0" xfId="0" applyFont="1" applyFill="1" applyBorder="1" applyAlignment="1">
      <alignment wrapText="1"/>
    </xf>
    <xf numFmtId="0" fontId="32" fillId="3" borderId="39" xfId="0" applyFont="1" applyFill="1" applyBorder="1" applyAlignment="1"/>
    <xf numFmtId="0" fontId="31" fillId="0" borderId="7" xfId="0" applyFont="1" applyFill="1" applyBorder="1" applyAlignment="1"/>
    <xf numFmtId="0" fontId="32" fillId="0" borderId="39" xfId="0" applyFont="1" applyFill="1" applyBorder="1" applyAlignment="1"/>
    <xf numFmtId="0" fontId="31" fillId="0" borderId="0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horizontal="center"/>
    </xf>
    <xf numFmtId="0" fontId="27" fillId="0" borderId="32" xfId="0" applyFont="1" applyBorder="1"/>
    <xf numFmtId="3" fontId="26" fillId="0" borderId="39" xfId="0" applyNumberFormat="1" applyFont="1" applyFill="1" applyBorder="1" applyAlignment="1"/>
    <xf numFmtId="0" fontId="56" fillId="0" borderId="0" xfId="0" applyFont="1" applyFill="1" applyBorder="1" applyAlignment="1"/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9" fillId="3" borderId="7" xfId="0" applyFont="1" applyFill="1" applyBorder="1" applyAlignment="1">
      <alignment wrapText="1"/>
    </xf>
    <xf numFmtId="0" fontId="29" fillId="3" borderId="0" xfId="0" applyFont="1" applyFill="1" applyAlignment="1">
      <alignment wrapText="1"/>
    </xf>
    <xf numFmtId="3" fontId="31" fillId="3" borderId="25" xfId="0" applyNumberFormat="1" applyFont="1" applyFill="1" applyBorder="1" applyAlignment="1"/>
    <xf numFmtId="3" fontId="31" fillId="3" borderId="7" xfId="0" applyNumberFormat="1" applyFont="1" applyFill="1" applyBorder="1" applyAlignment="1"/>
    <xf numFmtId="3" fontId="33" fillId="3" borderId="26" xfId="0" applyNumberFormat="1" applyFont="1" applyFill="1" applyBorder="1" applyAlignment="1"/>
    <xf numFmtId="3" fontId="31" fillId="3" borderId="0" xfId="0" applyNumberFormat="1" applyFont="1" applyFill="1" applyAlignment="1">
      <alignment horizontal="right" wrapText="1"/>
    </xf>
    <xf numFmtId="3" fontId="29" fillId="3" borderId="7" xfId="0" applyNumberFormat="1" applyFont="1" applyFill="1" applyBorder="1" applyAlignment="1">
      <alignment wrapText="1"/>
    </xf>
    <xf numFmtId="3" fontId="31" fillId="3" borderId="0" xfId="0" applyNumberFormat="1" applyFont="1" applyFill="1" applyAlignment="1">
      <alignment horizontal="center" wrapText="1"/>
    </xf>
    <xf numFmtId="3" fontId="32" fillId="3" borderId="7" xfId="0" applyNumberFormat="1" applyFont="1" applyFill="1" applyBorder="1" applyAlignment="1"/>
    <xf numFmtId="0" fontId="32" fillId="3" borderId="7" xfId="0" applyFont="1" applyFill="1" applyBorder="1" applyAlignment="1"/>
    <xf numFmtId="3" fontId="40" fillId="3" borderId="1" xfId="0" applyNumberFormat="1" applyFont="1" applyFill="1" applyBorder="1" applyAlignment="1"/>
    <xf numFmtId="3" fontId="41" fillId="4" borderId="14" xfId="0" applyNumberFormat="1" applyFont="1" applyFill="1" applyBorder="1"/>
    <xf numFmtId="3" fontId="29" fillId="3" borderId="7" xfId="0" applyNumberFormat="1" applyFont="1" applyFill="1" applyBorder="1" applyAlignment="1"/>
    <xf numFmtId="3" fontId="31" fillId="3" borderId="7" xfId="0" applyNumberFormat="1" applyFont="1" applyFill="1" applyBorder="1" applyAlignment="1">
      <alignment wrapText="1"/>
    </xf>
    <xf numFmtId="3" fontId="40" fillId="3" borderId="5" xfId="0" applyNumberFormat="1" applyFont="1" applyFill="1" applyBorder="1" applyAlignment="1">
      <alignment horizontal="right"/>
    </xf>
    <xf numFmtId="3" fontId="27" fillId="3" borderId="4" xfId="0" quotePrefix="1" applyNumberFormat="1" applyFont="1" applyFill="1" applyBorder="1" applyAlignment="1">
      <alignment horizontal="right"/>
    </xf>
    <xf numFmtId="3" fontId="29" fillId="3" borderId="0" xfId="0" applyNumberFormat="1" applyFont="1" applyFill="1"/>
    <xf numFmtId="3" fontId="28" fillId="3" borderId="1" xfId="0" applyNumberFormat="1" applyFont="1" applyFill="1" applyBorder="1" applyAlignment="1"/>
    <xf numFmtId="3" fontId="31" fillId="3" borderId="39" xfId="0" applyNumberFormat="1" applyFont="1" applyFill="1" applyBorder="1" applyAlignment="1">
      <alignment wrapText="1"/>
    </xf>
    <xf numFmtId="3" fontId="29" fillId="3" borderId="39" xfId="0" applyNumberFormat="1" applyFont="1" applyFill="1" applyBorder="1" applyAlignment="1">
      <alignment wrapText="1"/>
    </xf>
    <xf numFmtId="3" fontId="54" fillId="3" borderId="26" xfId="0" applyNumberFormat="1" applyFont="1" applyFill="1" applyBorder="1"/>
    <xf numFmtId="3" fontId="34" fillId="3" borderId="4" xfId="0" applyNumberFormat="1" applyFont="1" applyFill="1" applyBorder="1" applyAlignment="1">
      <alignment horizontal="right"/>
    </xf>
    <xf numFmtId="3" fontId="44" fillId="3" borderId="4" xfId="0" applyNumberFormat="1" applyFont="1" applyFill="1" applyBorder="1"/>
    <xf numFmtId="1" fontId="59" fillId="3" borderId="5" xfId="0" applyNumberFormat="1" applyFont="1" applyFill="1" applyBorder="1" applyAlignment="1"/>
    <xf numFmtId="1" fontId="54" fillId="3" borderId="5" xfId="0" applyNumberFormat="1" applyFont="1" applyFill="1" applyBorder="1"/>
    <xf numFmtId="1" fontId="27" fillId="3" borderId="4" xfId="0" applyNumberFormat="1" applyFont="1" applyFill="1" applyBorder="1"/>
    <xf numFmtId="0" fontId="26" fillId="3" borderId="7" xfId="0" applyFont="1" applyFill="1" applyBorder="1" applyAlignment="1">
      <alignment wrapText="1"/>
    </xf>
    <xf numFmtId="3" fontId="34" fillId="3" borderId="5" xfId="0" applyNumberFormat="1" applyFont="1" applyFill="1" applyBorder="1" applyAlignment="1">
      <alignment horizontal="right"/>
    </xf>
    <xf numFmtId="3" fontId="44" fillId="3" borderId="5" xfId="0" applyNumberFormat="1" applyFont="1" applyFill="1" applyBorder="1" applyAlignment="1">
      <alignment horizontal="right"/>
    </xf>
    <xf numFmtId="3" fontId="29" fillId="3" borderId="39" xfId="0" applyNumberFormat="1" applyFont="1" applyFill="1" applyBorder="1"/>
    <xf numFmtId="3" fontId="40" fillId="3" borderId="26" xfId="0" applyNumberFormat="1" applyFont="1" applyFill="1" applyBorder="1" applyAlignment="1">
      <alignment horizontal="right"/>
    </xf>
    <xf numFmtId="0" fontId="22" fillId="0" borderId="0" xfId="0" applyFont="1" applyAlignment="1">
      <alignment horizontal="right"/>
    </xf>
    <xf numFmtId="0" fontId="49" fillId="0" borderId="0" xfId="0" applyFont="1" applyAlignment="1">
      <alignment horizontal="center" wrapText="1"/>
    </xf>
    <xf numFmtId="0" fontId="50" fillId="0" borderId="0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51" fillId="0" borderId="0" xfId="0" applyFont="1" applyAlignment="1">
      <alignment horizontal="center" vertical="center" wrapText="1"/>
    </xf>
    <xf numFmtId="0" fontId="29" fillId="0" borderId="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4" fontId="32" fillId="3" borderId="39" xfId="0" applyNumberFormat="1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3" fontId="27" fillId="3" borderId="16" xfId="0" applyNumberFormat="1" applyFont="1" applyFill="1" applyBorder="1" applyAlignment="1">
      <alignment wrapText="1"/>
    </xf>
    <xf numFmtId="3" fontId="27" fillId="3" borderId="5" xfId="0" applyNumberFormat="1" applyFont="1" applyFill="1" applyBorder="1" applyAlignment="1">
      <alignment wrapText="1"/>
    </xf>
    <xf numFmtId="49" fontId="32" fillId="4" borderId="28" xfId="0" applyNumberFormat="1" applyFont="1" applyFill="1" applyBorder="1" applyAlignment="1">
      <alignment horizontal="center" vertical="center" textRotation="90" wrapText="1"/>
    </xf>
    <xf numFmtId="3" fontId="27" fillId="0" borderId="16" xfId="0" applyNumberFormat="1" applyFont="1" applyBorder="1" applyAlignment="1">
      <alignment horizontal="left" wrapText="1"/>
    </xf>
    <xf numFmtId="3" fontId="27" fillId="0" borderId="5" xfId="0" applyNumberFormat="1" applyFont="1" applyBorder="1" applyAlignment="1">
      <alignment horizontal="left" wrapText="1"/>
    </xf>
    <xf numFmtId="0" fontId="32" fillId="4" borderId="28" xfId="0" applyFont="1" applyFill="1" applyBorder="1" applyAlignment="1">
      <alignment horizontal="center" vertical="center"/>
    </xf>
    <xf numFmtId="3" fontId="27" fillId="0" borderId="17" xfId="0" applyNumberFormat="1" applyFont="1" applyBorder="1" applyAlignment="1">
      <alignment horizontal="left" wrapText="1"/>
    </xf>
    <xf numFmtId="3" fontId="27" fillId="0" borderId="4" xfId="0" applyNumberFormat="1" applyFont="1" applyBorder="1" applyAlignment="1">
      <alignment horizontal="left" wrapText="1"/>
    </xf>
    <xf numFmtId="3" fontId="32" fillId="2" borderId="19" xfId="0" applyNumberFormat="1" applyFont="1" applyFill="1" applyBorder="1" applyAlignment="1">
      <alignment wrapText="1"/>
    </xf>
    <xf numFmtId="3" fontId="32" fillId="2" borderId="14" xfId="0" applyNumberFormat="1" applyFont="1" applyFill="1" applyBorder="1" applyAlignment="1">
      <alignment wrapText="1"/>
    </xf>
    <xf numFmtId="3" fontId="27" fillId="0" borderId="24" xfId="0" applyNumberFormat="1" applyFont="1" applyBorder="1" applyAlignment="1">
      <alignment wrapText="1"/>
    </xf>
    <xf numFmtId="3" fontId="27" fillId="0" borderId="25" xfId="0" applyNumberFormat="1" applyFont="1" applyBorder="1" applyAlignment="1">
      <alignment wrapText="1"/>
    </xf>
    <xf numFmtId="3" fontId="26" fillId="4" borderId="28" xfId="0" applyNumberFormat="1" applyFont="1" applyFill="1" applyBorder="1" applyAlignment="1"/>
    <xf numFmtId="3" fontId="52" fillId="4" borderId="34" xfId="0" applyNumberFormat="1" applyFont="1" applyFill="1" applyBorder="1" applyAlignment="1">
      <alignment wrapText="1"/>
    </xf>
    <xf numFmtId="3" fontId="29" fillId="4" borderId="26" xfId="0" applyNumberFormat="1" applyFont="1" applyFill="1" applyBorder="1" applyAlignment="1">
      <alignment wrapText="1"/>
    </xf>
    <xf numFmtId="3" fontId="29" fillId="4" borderId="16" xfId="0" applyNumberFormat="1" applyFont="1" applyFill="1" applyBorder="1" applyAlignment="1">
      <alignment wrapText="1"/>
    </xf>
    <xf numFmtId="3" fontId="29" fillId="4" borderId="5" xfId="0" applyNumberFormat="1" applyFont="1" applyFill="1" applyBorder="1" applyAlignment="1">
      <alignment wrapText="1"/>
    </xf>
    <xf numFmtId="0" fontId="26" fillId="4" borderId="28" xfId="0" applyFont="1" applyFill="1" applyBorder="1" applyAlignment="1">
      <alignment horizontal="center" vertical="center" wrapText="1"/>
    </xf>
    <xf numFmtId="3" fontId="27" fillId="0" borderId="15" xfId="0" applyNumberFormat="1" applyFont="1" applyBorder="1" applyAlignment="1">
      <alignment wrapText="1"/>
    </xf>
    <xf numFmtId="3" fontId="27" fillId="0" borderId="1" xfId="0" applyNumberFormat="1" applyFont="1" applyBorder="1" applyAlignment="1">
      <alignment wrapText="1"/>
    </xf>
    <xf numFmtId="3" fontId="27" fillId="0" borderId="18" xfId="0" applyNumberFormat="1" applyFont="1" applyBorder="1" applyAlignment="1">
      <alignment horizontal="left" wrapText="1"/>
    </xf>
    <xf numFmtId="3" fontId="27" fillId="0" borderId="6" xfId="0" applyNumberFormat="1" applyFont="1" applyBorder="1" applyAlignment="1">
      <alignment horizontal="left" wrapText="1"/>
    </xf>
    <xf numFmtId="0" fontId="29" fillId="4" borderId="28" xfId="0" applyFont="1" applyFill="1" applyBorder="1" applyAlignment="1">
      <alignment horizontal="center" vertical="center" textRotation="255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left"/>
    </xf>
    <xf numFmtId="0" fontId="27" fillId="0" borderId="5" xfId="0" applyFont="1" applyBorder="1" applyAlignment="1">
      <alignment horizontal="left"/>
    </xf>
    <xf numFmtId="0" fontId="27" fillId="0" borderId="18" xfId="0" applyFont="1" applyBorder="1"/>
    <xf numFmtId="0" fontId="27" fillId="0" borderId="6" xfId="0" applyFont="1" applyBorder="1"/>
    <xf numFmtId="0" fontId="27" fillId="0" borderId="17" xfId="0" applyFont="1" applyBorder="1"/>
    <xf numFmtId="0" fontId="27" fillId="0" borderId="4" xfId="0" applyFont="1" applyBorder="1"/>
    <xf numFmtId="0" fontId="29" fillId="4" borderId="15" xfId="0" applyFont="1" applyFill="1" applyBorder="1" applyAlignment="1">
      <alignment wrapText="1"/>
    </xf>
    <xf numFmtId="0" fontId="29" fillId="4" borderId="1" xfId="0" applyFont="1" applyFill="1" applyBorder="1" applyAlignment="1">
      <alignment wrapText="1"/>
    </xf>
    <xf numFmtId="0" fontId="27" fillId="0" borderId="16" xfId="0" applyFont="1" applyBorder="1" applyAlignment="1">
      <alignment horizontal="left" wrapText="1"/>
    </xf>
    <xf numFmtId="0" fontId="27" fillId="0" borderId="5" xfId="0" applyFont="1" applyBorder="1" applyAlignment="1">
      <alignment horizontal="left" wrapText="1"/>
    </xf>
    <xf numFmtId="0" fontId="29" fillId="4" borderId="16" xfId="0" applyFont="1" applyFill="1" applyBorder="1" applyAlignment="1"/>
    <xf numFmtId="0" fontId="29" fillId="4" borderId="5" xfId="0" applyFont="1" applyFill="1" applyBorder="1" applyAlignment="1"/>
    <xf numFmtId="0" fontId="27" fillId="0" borderId="16" xfId="0" applyFont="1" applyBorder="1"/>
    <xf numFmtId="0" fontId="27" fillId="0" borderId="5" xfId="0" applyFont="1" applyBorder="1"/>
    <xf numFmtId="0" fontId="32" fillId="4" borderId="19" xfId="0" applyFont="1" applyFill="1" applyBorder="1" applyAlignment="1"/>
    <xf numFmtId="0" fontId="32" fillId="4" borderId="14" xfId="0" applyFont="1" applyFill="1" applyBorder="1" applyAlignment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3" fontId="27" fillId="0" borderId="17" xfId="0" applyNumberFormat="1" applyFont="1" applyBorder="1" applyAlignment="1">
      <alignment horizontal="left"/>
    </xf>
    <xf numFmtId="3" fontId="27" fillId="0" borderId="4" xfId="0" applyNumberFormat="1" applyFont="1" applyBorder="1" applyAlignment="1">
      <alignment horizontal="left"/>
    </xf>
    <xf numFmtId="3" fontId="27" fillId="0" borderId="16" xfId="0" applyNumberFormat="1" applyFont="1" applyBorder="1" applyAlignment="1">
      <alignment wrapText="1"/>
    </xf>
    <xf numFmtId="3" fontId="27" fillId="0" borderId="5" xfId="0" applyNumberFormat="1" applyFont="1" applyBorder="1" applyAlignment="1">
      <alignment wrapText="1"/>
    </xf>
    <xf numFmtId="3" fontId="31" fillId="4" borderId="16" xfId="0" applyNumberFormat="1" applyFont="1" applyFill="1" applyBorder="1" applyAlignment="1"/>
    <xf numFmtId="3" fontId="31" fillId="4" borderId="5" xfId="0" applyNumberFormat="1" applyFont="1" applyFill="1" applyBorder="1" applyAlignment="1"/>
    <xf numFmtId="0" fontId="27" fillId="0" borderId="17" xfId="0" applyFont="1" applyBorder="1" applyAlignment="1"/>
    <xf numFmtId="0" fontId="27" fillId="0" borderId="4" xfId="0" applyFont="1" applyBorder="1" applyAlignment="1"/>
    <xf numFmtId="0" fontId="26" fillId="4" borderId="28" xfId="0" applyFont="1" applyFill="1" applyBorder="1" applyAlignment="1"/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 wrapText="1"/>
    </xf>
    <xf numFmtId="3" fontId="54" fillId="3" borderId="16" xfId="0" applyNumberFormat="1" applyFont="1" applyFill="1" applyBorder="1" applyAlignment="1"/>
    <xf numFmtId="3" fontId="54" fillId="3" borderId="5" xfId="0" applyNumberFormat="1" applyFont="1" applyFill="1" applyBorder="1" applyAlignment="1"/>
    <xf numFmtId="0" fontId="27" fillId="0" borderId="16" xfId="0" applyFont="1" applyBorder="1" applyAlignment="1"/>
    <xf numFmtId="0" fontId="27" fillId="0" borderId="5" xfId="0" applyFont="1" applyBorder="1" applyAlignment="1"/>
    <xf numFmtId="0" fontId="27" fillId="0" borderId="16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6" fillId="0" borderId="7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3" fontId="27" fillId="0" borderId="16" xfId="0" applyNumberFormat="1" applyFont="1" applyBorder="1" applyAlignment="1">
      <alignment horizontal="left"/>
    </xf>
    <xf numFmtId="3" fontId="27" fillId="0" borderId="5" xfId="0" applyNumberFormat="1" applyFont="1" applyBorder="1" applyAlignment="1">
      <alignment horizontal="left"/>
    </xf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3" fontId="29" fillId="4" borderId="15" xfId="0" applyNumberFormat="1" applyFont="1" applyFill="1" applyBorder="1" applyAlignment="1"/>
    <xf numFmtId="3" fontId="29" fillId="4" borderId="1" xfId="0" applyNumberFormat="1" applyFont="1" applyFill="1" applyBorder="1" applyAlignment="1"/>
    <xf numFmtId="0" fontId="27" fillId="3" borderId="16" xfId="0" applyFont="1" applyFill="1" applyBorder="1" applyAlignment="1">
      <alignment wrapText="1"/>
    </xf>
    <xf numFmtId="0" fontId="27" fillId="3" borderId="5" xfId="0" applyFont="1" applyFill="1" applyBorder="1" applyAlignment="1">
      <alignment wrapText="1"/>
    </xf>
    <xf numFmtId="0" fontId="31" fillId="0" borderId="7" xfId="0" applyFont="1" applyBorder="1" applyAlignment="1">
      <alignment horizontal="left"/>
    </xf>
    <xf numFmtId="0" fontId="31" fillId="0" borderId="0" xfId="0" applyFont="1" applyAlignment="1">
      <alignment horizontal="left"/>
    </xf>
    <xf numFmtId="3" fontId="27" fillId="0" borderId="17" xfId="0" applyNumberFormat="1" applyFont="1" applyBorder="1" applyAlignment="1">
      <alignment horizontal="left" vertical="center" wrapText="1"/>
    </xf>
    <xf numFmtId="3" fontId="27" fillId="0" borderId="4" xfId="0" applyNumberFormat="1" applyFont="1" applyBorder="1" applyAlignment="1">
      <alignment horizontal="left" vertical="center" wrapText="1"/>
    </xf>
    <xf numFmtId="3" fontId="27" fillId="0" borderId="31" xfId="0" applyNumberFormat="1" applyFont="1" applyBorder="1" applyAlignment="1">
      <alignment horizontal="left" wrapText="1"/>
    </xf>
    <xf numFmtId="0" fontId="0" fillId="0" borderId="32" xfId="0" applyBorder="1" applyAlignment="1">
      <alignment wrapText="1"/>
    </xf>
    <xf numFmtId="0" fontId="31" fillId="0" borderId="7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29" fillId="4" borderId="15" xfId="0" applyFont="1" applyFill="1" applyBorder="1" applyAlignment="1"/>
    <xf numFmtId="0" fontId="29" fillId="4" borderId="1" xfId="0" applyFont="1" applyFill="1" applyBorder="1" applyAlignment="1"/>
    <xf numFmtId="0" fontId="0" fillId="0" borderId="3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3" fontId="27" fillId="0" borderId="38" xfId="0" applyNumberFormat="1" applyFont="1" applyBorder="1" applyAlignment="1">
      <alignment wrapText="1"/>
    </xf>
    <xf numFmtId="3" fontId="27" fillId="0" borderId="33" xfId="0" applyNumberFormat="1" applyFont="1" applyBorder="1" applyAlignment="1">
      <alignment wrapText="1"/>
    </xf>
    <xf numFmtId="3" fontId="53" fillId="4" borderId="15" xfId="0" applyNumberFormat="1" applyFont="1" applyFill="1" applyBorder="1" applyAlignment="1">
      <alignment wrapText="1"/>
    </xf>
    <xf numFmtId="3" fontId="53" fillId="4" borderId="1" xfId="0" applyNumberFormat="1" applyFont="1" applyFill="1" applyBorder="1" applyAlignment="1">
      <alignment wrapText="1"/>
    </xf>
    <xf numFmtId="0" fontId="27" fillId="3" borderId="17" xfId="0" applyFont="1" applyFill="1" applyBorder="1" applyAlignment="1">
      <alignment wrapText="1"/>
    </xf>
    <xf numFmtId="0" fontId="27" fillId="3" borderId="4" xfId="0" applyFont="1" applyFill="1" applyBorder="1" applyAlignment="1">
      <alignment wrapText="1"/>
    </xf>
    <xf numFmtId="0" fontId="26" fillId="4" borderId="13" xfId="0" applyFont="1" applyFill="1" applyBorder="1" applyAlignment="1"/>
    <xf numFmtId="0" fontId="26" fillId="4" borderId="2" xfId="0" applyFont="1" applyFill="1" applyBorder="1" applyAlignment="1"/>
    <xf numFmtId="0" fontId="27" fillId="0" borderId="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7" fillId="3" borderId="7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9" fillId="3" borderId="7" xfId="0" applyFont="1" applyFill="1" applyBorder="1" applyAlignment="1">
      <alignment horizontal="center" wrapText="1"/>
    </xf>
    <xf numFmtId="0" fontId="29" fillId="3" borderId="0" xfId="0" applyFont="1" applyFill="1" applyAlignment="1">
      <alignment horizontal="center" wrapText="1"/>
    </xf>
    <xf numFmtId="3" fontId="27" fillId="3" borderId="18" xfId="0" applyNumberFormat="1" applyFont="1" applyFill="1" applyBorder="1" applyAlignment="1">
      <alignment wrapText="1"/>
    </xf>
    <xf numFmtId="3" fontId="27" fillId="3" borderId="6" xfId="0" applyNumberFormat="1" applyFont="1" applyFill="1" applyBorder="1" applyAlignment="1">
      <alignment wrapText="1"/>
    </xf>
    <xf numFmtId="3" fontId="29" fillId="4" borderId="15" xfId="0" applyNumberFormat="1" applyFont="1" applyFill="1" applyBorder="1" applyAlignment="1">
      <alignment wrapText="1"/>
    </xf>
    <xf numFmtId="3" fontId="29" fillId="4" borderId="1" xfId="0" applyNumberFormat="1" applyFont="1" applyFill="1" applyBorder="1" applyAlignment="1">
      <alignment wrapText="1"/>
    </xf>
    <xf numFmtId="3" fontId="31" fillId="4" borderId="15" xfId="0" applyNumberFormat="1" applyFont="1" applyFill="1" applyBorder="1" applyAlignment="1"/>
    <xf numFmtId="3" fontId="31" fillId="4" borderId="1" xfId="0" applyNumberFormat="1" applyFont="1" applyFill="1" applyBorder="1" applyAlignment="1"/>
    <xf numFmtId="3" fontId="26" fillId="4" borderId="13" xfId="0" applyNumberFormat="1" applyFont="1" applyFill="1" applyBorder="1" applyAlignment="1">
      <alignment wrapText="1"/>
    </xf>
    <xf numFmtId="3" fontId="26" fillId="4" borderId="37" xfId="0" applyNumberFormat="1" applyFont="1" applyFill="1" applyBorder="1" applyAlignment="1">
      <alignment wrapText="1"/>
    </xf>
    <xf numFmtId="0" fontId="31" fillId="3" borderId="7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7" fillId="0" borderId="17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39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3" fontId="29" fillId="4" borderId="19" xfId="0" applyNumberFormat="1" applyFont="1" applyFill="1" applyBorder="1" applyAlignment="1">
      <alignment wrapText="1"/>
    </xf>
    <xf numFmtId="3" fontId="29" fillId="4" borderId="14" xfId="0" applyNumberFormat="1" applyFont="1" applyFill="1" applyBorder="1" applyAlignment="1">
      <alignment wrapText="1"/>
    </xf>
    <xf numFmtId="3" fontId="27" fillId="0" borderId="16" xfId="0" applyNumberFormat="1" applyFont="1" applyBorder="1" applyAlignment="1">
      <alignment horizontal="left" vertical="center"/>
    </xf>
    <xf numFmtId="3" fontId="27" fillId="0" borderId="5" xfId="0" applyNumberFormat="1" applyFont="1" applyBorder="1" applyAlignment="1">
      <alignment horizontal="left" vertical="center"/>
    </xf>
    <xf numFmtId="0" fontId="32" fillId="3" borderId="7" xfId="0" applyFont="1" applyFill="1" applyBorder="1" applyAlignment="1">
      <alignment horizontal="left"/>
    </xf>
    <xf numFmtId="0" fontId="32" fillId="3" borderId="0" xfId="0" applyFont="1" applyFill="1" applyAlignment="1">
      <alignment horizontal="left"/>
    </xf>
    <xf numFmtId="0" fontId="32" fillId="3" borderId="7" xfId="0" applyFont="1" applyFill="1" applyBorder="1" applyAlignment="1">
      <alignment horizontal="center" wrapText="1"/>
    </xf>
    <xf numFmtId="0" fontId="32" fillId="3" borderId="0" xfId="0" applyFont="1" applyFill="1" applyBorder="1" applyAlignment="1">
      <alignment horizontal="center" wrapText="1"/>
    </xf>
    <xf numFmtId="164" fontId="0" fillId="3" borderId="7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31" fillId="3" borderId="0" xfId="0" applyFont="1" applyFill="1" applyBorder="1" applyAlignment="1">
      <alignment horizontal="center" wrapText="1"/>
    </xf>
    <xf numFmtId="0" fontId="26" fillId="3" borderId="7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center" wrapText="1"/>
    </xf>
    <xf numFmtId="0" fontId="27" fillId="0" borderId="0" xfId="0" applyFont="1" applyBorder="1" applyAlignment="1">
      <alignment horizontal="center"/>
    </xf>
    <xf numFmtId="164" fontId="32" fillId="3" borderId="7" xfId="0" applyNumberFormat="1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6" fillId="0" borderId="39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Alignment="1">
      <alignment horizontal="left"/>
    </xf>
    <xf numFmtId="0" fontId="47" fillId="0" borderId="7" xfId="0" applyFont="1" applyFill="1" applyBorder="1" applyAlignment="1">
      <alignment horizontal="center" wrapText="1"/>
    </xf>
    <xf numFmtId="0" fontId="47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29" fillId="0" borderId="7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28" fillId="3" borderId="7" xfId="0" applyFont="1" applyFill="1" applyBorder="1" applyAlignment="1">
      <alignment horizontal="left"/>
    </xf>
    <xf numFmtId="0" fontId="28" fillId="3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9" fillId="4" borderId="15" xfId="0" applyFont="1" applyFill="1" applyBorder="1"/>
    <xf numFmtId="0" fontId="29" fillId="4" borderId="1" xfId="0" applyFont="1" applyFill="1" applyBorder="1"/>
    <xf numFmtId="3" fontId="31" fillId="0" borderId="7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left"/>
    </xf>
    <xf numFmtId="0" fontId="27" fillId="0" borderId="31" xfId="0" applyFont="1" applyBorder="1" applyAlignment="1">
      <alignment wrapText="1"/>
    </xf>
    <xf numFmtId="0" fontId="27" fillId="0" borderId="32" xfId="0" applyFont="1" applyBorder="1" applyAlignment="1">
      <alignment wrapText="1"/>
    </xf>
    <xf numFmtId="0" fontId="33" fillId="0" borderId="31" xfId="0" applyFont="1" applyBorder="1" applyAlignment="1">
      <alignment wrapText="1"/>
    </xf>
    <xf numFmtId="0" fontId="33" fillId="0" borderId="32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0" fontId="33" fillId="0" borderId="5" xfId="0" applyFont="1" applyBorder="1" applyAlignment="1">
      <alignment wrapText="1"/>
    </xf>
    <xf numFmtId="0" fontId="32" fillId="4" borderId="19" xfId="0" applyFont="1" applyFill="1" applyBorder="1" applyAlignment="1">
      <alignment horizontal="left" wrapText="1"/>
    </xf>
    <xf numFmtId="0" fontId="32" fillId="4" borderId="14" xfId="0" applyFont="1" applyFill="1" applyBorder="1" applyAlignment="1">
      <alignment horizontal="left" wrapText="1"/>
    </xf>
    <xf numFmtId="0" fontId="29" fillId="4" borderId="29" xfId="0" applyFont="1" applyFill="1" applyBorder="1"/>
    <xf numFmtId="0" fontId="29" fillId="4" borderId="30" xfId="0" applyFont="1" applyFill="1" applyBorder="1"/>
    <xf numFmtId="0" fontId="27" fillId="0" borderId="40" xfId="0" applyFont="1" applyBorder="1" applyAlignment="1">
      <alignment wrapText="1"/>
    </xf>
    <xf numFmtId="0" fontId="27" fillId="0" borderId="41" xfId="0" applyFont="1" applyBorder="1" applyAlignment="1">
      <alignment wrapText="1"/>
    </xf>
    <xf numFmtId="0" fontId="27" fillId="0" borderId="17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6" fillId="4" borderId="19" xfId="0" applyFont="1" applyFill="1" applyBorder="1" applyAlignment="1"/>
    <xf numFmtId="0" fontId="26" fillId="4" borderId="14" xfId="0" applyFont="1" applyFill="1" applyBorder="1" applyAlignment="1"/>
    <xf numFmtId="0" fontId="28" fillId="3" borderId="17" xfId="0" applyFont="1" applyFill="1" applyBorder="1" applyAlignment="1">
      <alignment wrapText="1"/>
    </xf>
    <xf numFmtId="0" fontId="28" fillId="3" borderId="4" xfId="0" applyFont="1" applyFill="1" applyBorder="1" applyAlignment="1">
      <alignment wrapText="1"/>
    </xf>
    <xf numFmtId="0" fontId="26" fillId="4" borderId="1" xfId="0" applyFont="1" applyFill="1" applyBorder="1"/>
    <xf numFmtId="0" fontId="29" fillId="4" borderId="29" xfId="0" applyFont="1" applyFill="1" applyBorder="1" applyAlignment="1">
      <alignment wrapText="1"/>
    </xf>
    <xf numFmtId="0" fontId="29" fillId="4" borderId="30" xfId="0" applyFont="1" applyFill="1" applyBorder="1" applyAlignment="1">
      <alignment wrapText="1"/>
    </xf>
    <xf numFmtId="0" fontId="27" fillId="0" borderId="34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9" fillId="4" borderId="19" xfId="0" applyFont="1" applyFill="1" applyBorder="1" applyAlignment="1">
      <alignment wrapText="1"/>
    </xf>
    <xf numFmtId="0" fontId="29" fillId="4" borderId="14" xfId="0" applyFont="1" applyFill="1" applyBorder="1" applyAlignment="1">
      <alignment wrapText="1"/>
    </xf>
    <xf numFmtId="0" fontId="32" fillId="4" borderId="19" xfId="0" applyFont="1" applyFill="1" applyBorder="1" applyAlignment="1">
      <alignment horizontal="left"/>
    </xf>
    <xf numFmtId="0" fontId="32" fillId="4" borderId="14" xfId="0" applyFont="1" applyFill="1" applyBorder="1" applyAlignment="1">
      <alignment horizontal="left"/>
    </xf>
    <xf numFmtId="0" fontId="26" fillId="4" borderId="15" xfId="0" applyFont="1" applyFill="1" applyBorder="1" applyAlignment="1"/>
    <xf numFmtId="0" fontId="26" fillId="4" borderId="1" xfId="0" applyFont="1" applyFill="1" applyBorder="1" applyAlignment="1"/>
    <xf numFmtId="0" fontId="27" fillId="0" borderId="40" xfId="0" applyFont="1" applyBorder="1"/>
    <xf numFmtId="0" fontId="27" fillId="0" borderId="41" xfId="0" applyFont="1" applyBorder="1"/>
    <xf numFmtId="0" fontId="27" fillId="0" borderId="31" xfId="0" applyFont="1" applyBorder="1"/>
    <xf numFmtId="0" fontId="27" fillId="0" borderId="32" xfId="0" applyFont="1" applyBorder="1"/>
    <xf numFmtId="0" fontId="27" fillId="3" borderId="31" xfId="0" applyFont="1" applyFill="1" applyBorder="1"/>
    <xf numFmtId="0" fontId="27" fillId="3" borderId="32" xfId="0" applyFont="1" applyFill="1" applyBorder="1"/>
    <xf numFmtId="0" fontId="26" fillId="4" borderId="13" xfId="0" applyFont="1" applyFill="1" applyBorder="1" applyAlignment="1">
      <alignment wrapText="1"/>
    </xf>
    <xf numFmtId="0" fontId="26" fillId="4" borderId="37" xfId="0" applyFont="1" applyFill="1" applyBorder="1" applyAlignment="1">
      <alignment wrapText="1"/>
    </xf>
    <xf numFmtId="0" fontId="27" fillId="0" borderId="31" xfId="0" applyFont="1" applyBorder="1" applyAlignment="1"/>
    <xf numFmtId="0" fontId="27" fillId="0" borderId="32" xfId="0" applyFont="1" applyBorder="1" applyAlignment="1"/>
    <xf numFmtId="0" fontId="27" fillId="0" borderId="31" xfId="0" applyFont="1" applyBorder="1" applyAlignment="1">
      <alignment horizontal="left" wrapText="1"/>
    </xf>
    <xf numFmtId="0" fontId="27" fillId="0" borderId="32" xfId="0" applyFont="1" applyBorder="1" applyAlignment="1">
      <alignment horizontal="left" wrapText="1"/>
    </xf>
    <xf numFmtId="0" fontId="29" fillId="4" borderId="31" xfId="0" applyFont="1" applyFill="1" applyBorder="1" applyAlignment="1">
      <alignment wrapText="1"/>
    </xf>
    <xf numFmtId="0" fontId="29" fillId="4" borderId="32" xfId="0" applyFont="1" applyFill="1" applyBorder="1" applyAlignment="1">
      <alignment wrapText="1"/>
    </xf>
    <xf numFmtId="0" fontId="54" fillId="3" borderId="17" xfId="0" applyFont="1" applyFill="1" applyBorder="1" applyAlignment="1">
      <alignment wrapText="1"/>
    </xf>
    <xf numFmtId="0" fontId="54" fillId="3" borderId="4" xfId="0" applyFont="1" applyFill="1" applyBorder="1" applyAlignment="1">
      <alignment wrapText="1"/>
    </xf>
    <xf numFmtId="0" fontId="54" fillId="3" borderId="16" xfId="0" applyFont="1" applyFill="1" applyBorder="1" applyAlignment="1">
      <alignment wrapText="1"/>
    </xf>
    <xf numFmtId="0" fontId="54" fillId="3" borderId="5" xfId="0" applyFont="1" applyFill="1" applyBorder="1" applyAlignment="1">
      <alignment wrapText="1"/>
    </xf>
    <xf numFmtId="0" fontId="28" fillId="3" borderId="40" xfId="0" applyFont="1" applyFill="1" applyBorder="1" applyAlignment="1">
      <alignment wrapText="1"/>
    </xf>
    <xf numFmtId="0" fontId="28" fillId="3" borderId="41" xfId="0" applyFont="1" applyFill="1" applyBorder="1" applyAlignment="1">
      <alignment wrapText="1"/>
    </xf>
    <xf numFmtId="0" fontId="29" fillId="4" borderId="16" xfId="0" applyFont="1" applyFill="1" applyBorder="1"/>
    <xf numFmtId="0" fontId="29" fillId="4" borderId="5" xfId="0" applyFont="1" applyFill="1" applyBorder="1"/>
    <xf numFmtId="0" fontId="27" fillId="0" borderId="17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6" fillId="4" borderId="15" xfId="0" applyFont="1" applyFill="1" applyBorder="1" applyAlignment="1">
      <alignment wrapText="1"/>
    </xf>
    <xf numFmtId="0" fontId="26" fillId="4" borderId="1" xfId="0" applyFont="1" applyFill="1" applyBorder="1" applyAlignment="1">
      <alignment wrapText="1"/>
    </xf>
    <xf numFmtId="0" fontId="26" fillId="3" borderId="0" xfId="0" applyFont="1" applyFill="1" applyBorder="1" applyAlignment="1">
      <alignment horizontal="center" wrapText="1"/>
    </xf>
    <xf numFmtId="0" fontId="32" fillId="3" borderId="39" xfId="0" applyFont="1" applyFill="1" applyBorder="1" applyAlignment="1">
      <alignment horizontal="center" wrapText="1"/>
    </xf>
    <xf numFmtId="0" fontId="29" fillId="3" borderId="39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 wrapText="1"/>
    </xf>
    <xf numFmtId="0" fontId="54" fillId="3" borderId="31" xfId="0" applyFont="1" applyFill="1" applyBorder="1" applyAlignment="1">
      <alignment wrapText="1"/>
    </xf>
    <xf numFmtId="0" fontId="54" fillId="3" borderId="32" xfId="0" applyFont="1" applyFill="1" applyBorder="1" applyAlignment="1">
      <alignment wrapText="1"/>
    </xf>
    <xf numFmtId="0" fontId="27" fillId="3" borderId="5" xfId="0" applyFont="1" applyFill="1" applyBorder="1"/>
    <xf numFmtId="0" fontId="28" fillId="4" borderId="42" xfId="0" applyFont="1" applyFill="1" applyBorder="1" applyAlignment="1">
      <alignment wrapText="1"/>
    </xf>
    <xf numFmtId="0" fontId="28" fillId="4" borderId="30" xfId="0" applyFont="1" applyFill="1" applyBorder="1" applyAlignment="1">
      <alignment wrapText="1"/>
    </xf>
    <xf numFmtId="0" fontId="28" fillId="4" borderId="42" xfId="0" applyFont="1" applyFill="1" applyBorder="1" applyAlignment="1">
      <alignment horizontal="left" wrapText="1"/>
    </xf>
    <xf numFmtId="0" fontId="28" fillId="4" borderId="30" xfId="0" applyFont="1" applyFill="1" applyBorder="1" applyAlignment="1">
      <alignment horizontal="left" wrapText="1"/>
    </xf>
    <xf numFmtId="0" fontId="57" fillId="4" borderId="13" xfId="0" applyFont="1" applyFill="1" applyBorder="1" applyAlignment="1">
      <alignment horizontal="left"/>
    </xf>
    <xf numFmtId="0" fontId="57" fillId="4" borderId="2" xfId="0" applyFont="1" applyFill="1" applyBorder="1" applyAlignment="1">
      <alignment horizontal="left"/>
    </xf>
    <xf numFmtId="0" fontId="57" fillId="4" borderId="37" xfId="0" applyFont="1" applyFill="1" applyBorder="1" applyAlignment="1">
      <alignment horizontal="left"/>
    </xf>
    <xf numFmtId="0" fontId="27" fillId="0" borderId="44" xfId="0" applyFont="1" applyBorder="1" applyAlignment="1">
      <alignment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4" borderId="47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8" xfId="0" applyFill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3" fillId="4" borderId="47" xfId="0" applyFont="1" applyFill="1" applyBorder="1" applyAlignment="1">
      <alignment wrapText="1"/>
    </xf>
    <xf numFmtId="0" fontId="13" fillId="4" borderId="3" xfId="0" applyFont="1" applyFill="1" applyBorder="1" applyAlignment="1">
      <alignment wrapText="1"/>
    </xf>
    <xf numFmtId="0" fontId="13" fillId="4" borderId="48" xfId="0" applyFont="1" applyFill="1" applyBorder="1" applyAlignment="1">
      <alignment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4" fillId="4" borderId="47" xfId="0" applyFont="1" applyFill="1" applyBorder="1" applyAlignment="1"/>
    <xf numFmtId="0" fontId="4" fillId="4" borderId="3" xfId="0" applyFont="1" applyFill="1" applyBorder="1" applyAlignment="1"/>
    <xf numFmtId="0" fontId="4" fillId="4" borderId="48" xfId="0" applyFont="1" applyFill="1" applyBorder="1" applyAlignment="1"/>
    <xf numFmtId="0" fontId="11" fillId="0" borderId="47" xfId="0" applyFont="1" applyFill="1" applyBorder="1" applyAlignment="1"/>
    <xf numFmtId="0" fontId="11" fillId="0" borderId="3" xfId="0" applyFont="1" applyFill="1" applyBorder="1" applyAlignment="1"/>
    <xf numFmtId="0" fontId="11" fillId="0" borderId="48" xfId="0" applyFont="1" applyFill="1" applyBorder="1" applyAlignment="1"/>
    <xf numFmtId="0" fontId="37" fillId="0" borderId="0" xfId="0" applyFont="1" applyBorder="1" applyAlignment="1">
      <alignment horizontal="center"/>
    </xf>
    <xf numFmtId="0" fontId="25" fillId="0" borderId="0" xfId="0" applyFont="1" applyAlignme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6" fillId="0" borderId="7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1" fillId="4" borderId="47" xfId="0" applyFont="1" applyFill="1" applyBorder="1" applyAlignment="1"/>
    <xf numFmtId="0" fontId="11" fillId="4" borderId="3" xfId="0" applyFont="1" applyFill="1" applyBorder="1" applyAlignment="1"/>
    <xf numFmtId="0" fontId="11" fillId="4" borderId="48" xfId="0" applyFont="1" applyFill="1" applyBorder="1" applyAlignment="1"/>
    <xf numFmtId="0" fontId="2" fillId="0" borderId="0" xfId="0" applyFont="1" applyAlignment="1">
      <alignment horizontal="center"/>
    </xf>
    <xf numFmtId="0" fontId="4" fillId="4" borderId="47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8" xfId="0" applyFont="1" applyFill="1" applyBorder="1" applyAlignment="1">
      <alignment horizontal="left"/>
    </xf>
    <xf numFmtId="0" fontId="46" fillId="0" borderId="0" xfId="0" applyFont="1" applyBorder="1" applyAlignment="1">
      <alignment horizontal="left" wrapText="1"/>
    </xf>
    <xf numFmtId="0" fontId="4" fillId="4" borderId="3" xfId="0" applyFont="1" applyFill="1" applyBorder="1" applyAlignment="1">
      <alignment wrapText="1"/>
    </xf>
    <xf numFmtId="0" fontId="4" fillId="4" borderId="48" xfId="0" applyFont="1" applyFill="1" applyBorder="1" applyAlignment="1">
      <alignment wrapText="1"/>
    </xf>
    <xf numFmtId="0" fontId="0" fillId="0" borderId="50" xfId="0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1" fillId="4" borderId="47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4" borderId="48" xfId="0" applyFont="1" applyFill="1" applyBorder="1" applyAlignment="1">
      <alignment wrapText="1"/>
    </xf>
    <xf numFmtId="0" fontId="26" fillId="0" borderId="0" xfId="0" applyFont="1" applyBorder="1" applyAlignment="1">
      <alignment horizontal="center"/>
    </xf>
    <xf numFmtId="0" fontId="58" fillId="0" borderId="0" xfId="0" applyFont="1" applyBorder="1" applyAlignment="1">
      <alignment horizontal="left" wrapText="1"/>
    </xf>
    <xf numFmtId="0" fontId="6" fillId="4" borderId="47" xfId="0" applyFont="1" applyFill="1" applyBorder="1" applyAlignment="1"/>
    <xf numFmtId="0" fontId="6" fillId="4" borderId="3" xfId="0" applyFont="1" applyFill="1" applyBorder="1" applyAlignment="1"/>
    <xf numFmtId="0" fontId="6" fillId="4" borderId="48" xfId="0" applyFont="1" applyFill="1" applyBorder="1" applyAlignment="1"/>
    <xf numFmtId="0" fontId="6" fillId="4" borderId="47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4" borderId="48" xfId="0" applyFont="1" applyFill="1" applyBorder="1" applyAlignment="1">
      <alignment wrapText="1"/>
    </xf>
    <xf numFmtId="0" fontId="4" fillId="4" borderId="47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8" xfId="0" applyFont="1" applyFill="1" applyBorder="1" applyAlignment="1">
      <alignment horizontal="left" wrapText="1"/>
    </xf>
    <xf numFmtId="0" fontId="5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9" sqref="A9:E9"/>
    </sheetView>
  </sheetViews>
  <sheetFormatPr defaultRowHeight="15" x14ac:dyDescent="0.25"/>
  <cols>
    <col min="1" max="1" width="58.28515625" customWidth="1"/>
    <col min="2" max="2" width="18.140625" customWidth="1"/>
    <col min="3" max="3" width="18.7109375" customWidth="1"/>
    <col min="4" max="4" width="21.5703125" customWidth="1"/>
    <col min="5" max="5" width="8.7109375" customWidth="1"/>
    <col min="6" max="6" width="13.85546875" customWidth="1"/>
  </cols>
  <sheetData>
    <row r="1" spans="1:6" s="181" customFormat="1" ht="14.25" customHeight="1" x14ac:dyDescent="0.25">
      <c r="A1" s="388"/>
      <c r="B1" s="342"/>
      <c r="C1" s="342"/>
      <c r="D1" s="599" t="s">
        <v>462</v>
      </c>
      <c r="E1" s="599"/>
    </row>
    <row r="2" spans="1:6" s="181" customFormat="1" ht="12.95" customHeight="1" x14ac:dyDescent="0.25">
      <c r="A2" s="123" t="s">
        <v>357</v>
      </c>
      <c r="B2" s="123"/>
      <c r="C2" s="123"/>
    </row>
    <row r="3" spans="1:6" s="181" customFormat="1" ht="12.95" customHeight="1" x14ac:dyDescent="0.25">
      <c r="A3" s="123" t="s">
        <v>358</v>
      </c>
      <c r="B3" s="123"/>
      <c r="C3" s="123"/>
      <c r="D3" s="180"/>
      <c r="E3" s="180"/>
    </row>
    <row r="4" spans="1:6" s="181" customFormat="1" ht="12.95" customHeight="1" x14ac:dyDescent="0.25">
      <c r="A4" s="123" t="s">
        <v>359</v>
      </c>
      <c r="B4" s="123"/>
      <c r="C4" s="123"/>
      <c r="D4" s="180"/>
      <c r="E4" s="180"/>
    </row>
    <row r="5" spans="1:6" s="181" customFormat="1" ht="12.95" customHeight="1" x14ac:dyDescent="0.25">
      <c r="A5" s="123" t="s">
        <v>360</v>
      </c>
      <c r="B5" s="123"/>
      <c r="C5" s="123"/>
      <c r="D5" s="180"/>
      <c r="E5" s="180"/>
    </row>
    <row r="6" spans="1:6" s="181" customFormat="1" ht="12.95" customHeight="1" x14ac:dyDescent="0.25">
      <c r="A6" s="123" t="s">
        <v>361</v>
      </c>
      <c r="B6" s="123"/>
      <c r="C6" s="123"/>
      <c r="D6" s="180"/>
      <c r="E6" s="180"/>
    </row>
    <row r="7" spans="1:6" s="181" customFormat="1" ht="18.75" customHeight="1" x14ac:dyDescent="0.25">
      <c r="A7" s="181" t="s">
        <v>405</v>
      </c>
      <c r="B7" s="123"/>
      <c r="C7" s="123"/>
      <c r="D7" s="180"/>
      <c r="E7" s="180"/>
    </row>
    <row r="8" spans="1:6" s="181" customFormat="1" x14ac:dyDescent="0.25">
      <c r="A8" s="123" t="s">
        <v>368</v>
      </c>
      <c r="B8" s="123"/>
      <c r="C8" s="123"/>
      <c r="D8" s="123"/>
      <c r="E8" s="353"/>
    </row>
    <row r="9" spans="1:6" s="181" customFormat="1" ht="17.25" customHeight="1" x14ac:dyDescent="0.25">
      <c r="A9" s="603" t="s">
        <v>403</v>
      </c>
      <c r="B9" s="604"/>
      <c r="C9" s="604"/>
      <c r="D9" s="604"/>
      <c r="E9" s="604"/>
    </row>
    <row r="10" spans="1:6" s="181" customFormat="1" ht="13.5" customHeight="1" x14ac:dyDescent="0.25">
      <c r="A10" s="605" t="s">
        <v>404</v>
      </c>
      <c r="B10" s="606"/>
      <c r="C10" s="606"/>
      <c r="D10" s="606"/>
      <c r="E10" s="606"/>
    </row>
    <row r="11" spans="1:6" s="181" customFormat="1" ht="23.25" customHeight="1" x14ac:dyDescent="0.3">
      <c r="A11" s="600"/>
      <c r="B11" s="600"/>
      <c r="C11" s="600"/>
      <c r="D11" s="600"/>
      <c r="E11" s="600"/>
    </row>
    <row r="12" spans="1:6" s="181" customFormat="1" ht="17.25" customHeight="1" x14ac:dyDescent="0.25">
      <c r="A12" s="607" t="s">
        <v>463</v>
      </c>
      <c r="B12" s="607"/>
      <c r="C12" s="607"/>
      <c r="D12" s="607"/>
      <c r="E12" s="607"/>
    </row>
    <row r="13" spans="1:6" s="181" customFormat="1" ht="13.5" customHeight="1" x14ac:dyDescent="0.25">
      <c r="A13" s="604" t="s">
        <v>56</v>
      </c>
      <c r="B13" s="604"/>
      <c r="C13" s="604"/>
      <c r="D13" s="604"/>
      <c r="E13" s="604"/>
    </row>
    <row r="14" spans="1:6" s="181" customFormat="1" ht="12.75" customHeight="1" x14ac:dyDescent="0.25">
      <c r="A14" s="601" t="s">
        <v>355</v>
      </c>
      <c r="B14" s="601"/>
      <c r="C14" s="601"/>
      <c r="D14" s="601"/>
      <c r="E14" s="601"/>
    </row>
    <row r="15" spans="1:6" s="181" customFormat="1" ht="18.75" customHeight="1" thickBot="1" x14ac:dyDescent="0.3">
      <c r="A15" s="602" t="s">
        <v>464</v>
      </c>
      <c r="B15" s="602"/>
      <c r="C15" s="602"/>
      <c r="D15" s="602"/>
      <c r="E15" s="602"/>
      <c r="F15" s="354"/>
    </row>
    <row r="16" spans="1:6" s="181" customFormat="1" ht="43.5" customHeight="1" x14ac:dyDescent="0.25">
      <c r="A16" s="359" t="s">
        <v>55</v>
      </c>
      <c r="B16" s="360" t="s">
        <v>443</v>
      </c>
      <c r="C16" s="361" t="s">
        <v>444</v>
      </c>
      <c r="D16" s="360" t="s">
        <v>465</v>
      </c>
      <c r="E16" s="360" t="s">
        <v>62</v>
      </c>
    </row>
    <row r="17" spans="1:10" s="181" customFormat="1" ht="11.25" customHeight="1" x14ac:dyDescent="0.25">
      <c r="A17" s="362">
        <v>1</v>
      </c>
      <c r="B17" s="363">
        <v>2</v>
      </c>
      <c r="C17" s="363">
        <v>3</v>
      </c>
      <c r="D17" s="363">
        <v>4</v>
      </c>
      <c r="E17" s="363">
        <v>5</v>
      </c>
    </row>
    <row r="18" spans="1:10" s="181" customFormat="1" x14ac:dyDescent="0.25">
      <c r="A18" s="380" t="s">
        <v>369</v>
      </c>
      <c r="B18" s="381">
        <f>SUM('PRIHODI I PRIMICI'!C10,  'PRIHODI I PRIMICI'!C65, 'PRIHODI I PRIMICI'!C126, 'PRIHODI I PRIMICI'!C138)</f>
        <v>7622500</v>
      </c>
      <c r="C18" s="381">
        <f>SUM('PRIHODI I PRIMICI'!D10,  'PRIHODI I PRIMICI'!D65, 'PRIHODI I PRIMICI'!D126, 'PRIHODI I PRIMICI'!D138)</f>
        <v>3032384.77</v>
      </c>
      <c r="D18" s="381">
        <f>SUM('PRIHODI I PRIMICI'!I10,  'PRIHODI I PRIMICI'!I65, 'PRIHODI I PRIMICI'!I126, 'PRIHODI I PRIMICI'!I138)</f>
        <v>7081860</v>
      </c>
      <c r="E18" s="133">
        <f>SUM(D18/B18)*100</f>
        <v>92.907313873401122</v>
      </c>
      <c r="F18" s="13"/>
    </row>
    <row r="19" spans="1:10" s="181" customFormat="1" x14ac:dyDescent="0.25">
      <c r="A19" s="380" t="s">
        <v>370</v>
      </c>
      <c r="B19" s="381">
        <f>SUM('RASHODI I IZDACI'!C8,  'RASHODI I IZDACI'!C11, 'RASHODI I IZDACI'!C113, 'RASHODI I IZDACI'!C169, 'RASHODI I IZDACI'!C188)</f>
        <v>5525020</v>
      </c>
      <c r="C19" s="381">
        <f>SUM('RASHODI I IZDACI'!D8,  'RASHODI I IZDACI'!D11, 'RASHODI I IZDACI'!D113, 'RASHODI I IZDACI'!D169, 'RASHODI I IZDACI'!D188)</f>
        <v>2536156.35</v>
      </c>
      <c r="D19" s="381">
        <f>SUM('RASHODI I IZDACI'!I8,  'RASHODI I IZDACI'!I11, 'RASHODI I IZDACI'!I113, 'RASHODI I IZDACI'!I169, 'RASHODI I IZDACI'!I188)</f>
        <v>5604010</v>
      </c>
      <c r="E19" s="133">
        <f>SUM(D19/B19)*100</f>
        <v>101.42967808261328</v>
      </c>
    </row>
    <row r="20" spans="1:10" s="181" customFormat="1" x14ac:dyDescent="0.25">
      <c r="A20" s="380" t="s">
        <v>371</v>
      </c>
      <c r="B20" s="357">
        <f>B18-B19</f>
        <v>2097480</v>
      </c>
      <c r="C20" s="357">
        <f>C18-C19</f>
        <v>496228.41999999993</v>
      </c>
      <c r="D20" s="357">
        <f>D18-D19</f>
        <v>1477850</v>
      </c>
      <c r="E20" s="133">
        <f t="shared" ref="E20:E32" si="0">SUM(D20/B20)*100</f>
        <v>70.458359555275848</v>
      </c>
    </row>
    <row r="21" spans="1:10" s="181" customFormat="1" x14ac:dyDescent="0.25">
      <c r="A21" s="380" t="s">
        <v>372</v>
      </c>
      <c r="B21" s="133">
        <f>SUM('PRIHODI I PRIMICI'!C146)</f>
        <v>307500</v>
      </c>
      <c r="C21" s="133">
        <f>SUM('PRIHODI I PRIMICI'!D146)</f>
        <v>206184</v>
      </c>
      <c r="D21" s="133">
        <f>SUM('PRIHODI I PRIMICI'!I146)</f>
        <v>300000</v>
      </c>
      <c r="E21" s="133">
        <f t="shared" si="0"/>
        <v>97.560975609756099</v>
      </c>
    </row>
    <row r="22" spans="1:10" s="181" customFormat="1" x14ac:dyDescent="0.25">
      <c r="A22" s="380" t="s">
        <v>373</v>
      </c>
      <c r="B22" s="381">
        <f>SUM('RASHODI I IZDACI'!C203)-SUM('RASHODI I IZDACI'!C237)</f>
        <v>2587150</v>
      </c>
      <c r="C22" s="381">
        <f>SUM('RASHODI I IZDACI'!D203)-SUM('RASHODI I IZDACI'!D237)</f>
        <v>360327.93</v>
      </c>
      <c r="D22" s="381">
        <f>SUM('RASHODI I IZDACI'!I203)-SUM('RASHODI I IZDACI'!I237)</f>
        <v>1897400</v>
      </c>
      <c r="E22" s="133">
        <f t="shared" si="0"/>
        <v>73.339388902846764</v>
      </c>
    </row>
    <row r="23" spans="1:10" s="181" customFormat="1" x14ac:dyDescent="0.25">
      <c r="A23" s="380" t="s">
        <v>374</v>
      </c>
      <c r="B23" s="127">
        <f>B21-B22</f>
        <v>-2279650</v>
      </c>
      <c r="C23" s="127">
        <f>C21-C22</f>
        <v>-154143.93</v>
      </c>
      <c r="D23" s="127">
        <f>D21-D22</f>
        <v>-1597400</v>
      </c>
      <c r="E23" s="133">
        <f t="shared" si="0"/>
        <v>70.072160200030709</v>
      </c>
    </row>
    <row r="24" spans="1:10" s="181" customFormat="1" x14ac:dyDescent="0.25">
      <c r="A24" s="380" t="s">
        <v>375</v>
      </c>
      <c r="B24" s="127">
        <f>B20+B23</f>
        <v>-182170</v>
      </c>
      <c r="C24" s="127">
        <f>C20+C23</f>
        <v>342084.48999999993</v>
      </c>
      <c r="D24" s="127">
        <f>D20+D23</f>
        <v>-119550</v>
      </c>
      <c r="E24" s="133">
        <f t="shared" si="0"/>
        <v>65.625514629192523</v>
      </c>
    </row>
    <row r="25" spans="1:10" s="181" customFormat="1" ht="15.75" customHeight="1" x14ac:dyDescent="0.25">
      <c r="A25" s="380" t="s">
        <v>376</v>
      </c>
      <c r="B25" s="127">
        <v>0</v>
      </c>
      <c r="C25" s="127">
        <v>0</v>
      </c>
      <c r="D25" s="127">
        <v>0</v>
      </c>
      <c r="E25" s="133">
        <v>0</v>
      </c>
    </row>
    <row r="26" spans="1:10" s="181" customFormat="1" x14ac:dyDescent="0.25">
      <c r="A26" s="380" t="s">
        <v>377</v>
      </c>
      <c r="B26" s="133">
        <f>SUM('RASHODI I IZDACI'!C237)</f>
        <v>22830</v>
      </c>
      <c r="C26" s="133">
        <f>SUM('RASHODI I IZDACI'!D237)</f>
        <v>11148.51</v>
      </c>
      <c r="D26" s="133">
        <f>SUM('RASHODI I IZDACI'!I237)</f>
        <v>80450</v>
      </c>
      <c r="E26" s="133">
        <f t="shared" si="0"/>
        <v>352.38720981165136</v>
      </c>
    </row>
    <row r="27" spans="1:10" s="181" customFormat="1" x14ac:dyDescent="0.25">
      <c r="A27" s="380" t="s">
        <v>378</v>
      </c>
      <c r="B27" s="127">
        <f>B25-B26</f>
        <v>-22830</v>
      </c>
      <c r="C27" s="127">
        <f>C25-C26</f>
        <v>-11148.51</v>
      </c>
      <c r="D27" s="127">
        <f>D25-D26</f>
        <v>-80450</v>
      </c>
      <c r="E27" s="133">
        <f t="shared" si="0"/>
        <v>352.38720981165136</v>
      </c>
    </row>
    <row r="28" spans="1:10" s="181" customFormat="1" x14ac:dyDescent="0.25">
      <c r="A28" s="380" t="s">
        <v>379</v>
      </c>
      <c r="B28" s="127">
        <f>B24+B27</f>
        <v>-205000</v>
      </c>
      <c r="C28" s="127">
        <f>C24+C27</f>
        <v>330935.97999999992</v>
      </c>
      <c r="D28" s="127">
        <f>D24+D27</f>
        <v>-200000</v>
      </c>
      <c r="E28" s="133">
        <f t="shared" si="0"/>
        <v>97.560975609756099</v>
      </c>
    </row>
    <row r="29" spans="1:10" s="181" customFormat="1" ht="18.75" customHeight="1" thickBot="1" x14ac:dyDescent="0.3">
      <c r="A29" s="382" t="s">
        <v>406</v>
      </c>
      <c r="B29" s="134">
        <f>SUM('PRIHODI I PRIMICI'!C149)</f>
        <v>205000</v>
      </c>
      <c r="C29" s="134">
        <f>SUM('PRIHODI I PRIMICI'!D149)</f>
        <v>0</v>
      </c>
      <c r="D29" s="134">
        <f>SUM('PRIHODI I PRIMICI'!I149)</f>
        <v>200000</v>
      </c>
      <c r="E29" s="134">
        <f t="shared" si="0"/>
        <v>97.560975609756099</v>
      </c>
    </row>
    <row r="30" spans="1:10" s="181" customFormat="1" ht="8.25" customHeight="1" thickBot="1" x14ac:dyDescent="0.3">
      <c r="A30" s="383"/>
      <c r="B30" s="23"/>
      <c r="C30" s="23"/>
      <c r="D30" s="23"/>
      <c r="E30" s="23"/>
      <c r="F30" s="125"/>
    </row>
    <row r="31" spans="1:10" s="181" customFormat="1" ht="19.5" customHeight="1" x14ac:dyDescent="0.25">
      <c r="A31" s="384" t="s">
        <v>380</v>
      </c>
      <c r="B31" s="364">
        <f>SUM('PRIHODI I PRIMICI'!C8)</f>
        <v>8135000</v>
      </c>
      <c r="C31" s="364">
        <f>SUM('PRIHODI I PRIMICI'!D8)</f>
        <v>3238568.77</v>
      </c>
      <c r="D31" s="364">
        <f>SUM('PRIHODI I PRIMICI'!I8)</f>
        <v>7581860</v>
      </c>
      <c r="E31" s="400">
        <f t="shared" si="0"/>
        <v>93.200491702519969</v>
      </c>
      <c r="F31" s="564"/>
      <c r="G31" s="431"/>
      <c r="H31" s="431"/>
      <c r="I31" s="431"/>
      <c r="J31" s="431"/>
    </row>
    <row r="32" spans="1:10" s="181" customFormat="1" ht="18" customHeight="1" thickBot="1" x14ac:dyDescent="0.3">
      <c r="A32" s="385" t="s">
        <v>381</v>
      </c>
      <c r="B32" s="365">
        <f>SUM('RASHODI I IZDACI'!C6)</f>
        <v>8135000</v>
      </c>
      <c r="C32" s="365">
        <f>SUM('RASHODI I IZDACI'!D6)</f>
        <v>2907632.79</v>
      </c>
      <c r="D32" s="365">
        <f>SUM('RASHODI I IZDACI'!I6)</f>
        <v>7581860</v>
      </c>
      <c r="E32" s="401">
        <f t="shared" si="0"/>
        <v>93.200491702519969</v>
      </c>
      <c r="F32" s="564"/>
    </row>
    <row r="33" spans="1:1" s="181" customFormat="1" x14ac:dyDescent="0.25">
      <c r="A33" s="181" t="s">
        <v>83</v>
      </c>
    </row>
    <row r="34" spans="1:1" s="181" customFormat="1" x14ac:dyDescent="0.25"/>
    <row r="35" spans="1:1" s="181" customFormat="1" x14ac:dyDescent="0.25"/>
    <row r="36" spans="1:1" s="181" customFormat="1" x14ac:dyDescent="0.25"/>
  </sheetData>
  <mergeCells count="8">
    <mergeCell ref="D1:E1"/>
    <mergeCell ref="A11:E11"/>
    <mergeCell ref="A14:E14"/>
    <mergeCell ref="A15:E15"/>
    <mergeCell ref="A9:E9"/>
    <mergeCell ref="A10:E10"/>
    <mergeCell ref="A12:E12"/>
    <mergeCell ref="A13:E13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1"/>
  <sheetViews>
    <sheetView topLeftCell="A41" workbookViewId="0">
      <selection activeCell="A3" sqref="A3:J3"/>
    </sheetView>
  </sheetViews>
  <sheetFormatPr defaultRowHeight="15" x14ac:dyDescent="0.25"/>
  <cols>
    <col min="1" max="1" width="4.85546875" customWidth="1"/>
    <col min="2" max="2" width="53.140625" customWidth="1"/>
    <col min="3" max="3" width="9.42578125" customWidth="1"/>
    <col min="4" max="4" width="9.5703125" customWidth="1"/>
    <col min="5" max="5" width="9.85546875" customWidth="1"/>
    <col min="6" max="6" width="8.85546875" customWidth="1"/>
    <col min="7" max="7" width="9.42578125" customWidth="1"/>
    <col min="8" max="8" width="9.140625" customWidth="1"/>
    <col min="9" max="9" width="11.28515625" customWidth="1"/>
    <col min="10" max="10" width="4.7109375" customWidth="1"/>
  </cols>
  <sheetData>
    <row r="1" spans="1:16" ht="13.5" customHeight="1" x14ac:dyDescent="0.25">
      <c r="A1" s="635" t="s">
        <v>356</v>
      </c>
      <c r="B1" s="635"/>
      <c r="C1" s="635"/>
      <c r="D1" s="635"/>
      <c r="E1" s="635"/>
      <c r="F1" s="635"/>
      <c r="G1" s="635"/>
      <c r="H1" s="635"/>
      <c r="I1" s="635"/>
      <c r="J1" s="635"/>
      <c r="K1" s="161"/>
    </row>
    <row r="2" spans="1:16" ht="13.5" customHeight="1" x14ac:dyDescent="0.25">
      <c r="A2" s="636" t="s">
        <v>487</v>
      </c>
      <c r="B2" s="636"/>
      <c r="C2" s="636"/>
      <c r="D2" s="636"/>
      <c r="E2" s="636"/>
      <c r="F2" s="636"/>
      <c r="G2" s="636"/>
      <c r="H2" s="636"/>
      <c r="I2" s="636"/>
      <c r="J2" s="636"/>
    </row>
    <row r="3" spans="1:16" ht="15" customHeight="1" thickBot="1" x14ac:dyDescent="0.3">
      <c r="A3" s="637" t="s">
        <v>300</v>
      </c>
      <c r="B3" s="637"/>
      <c r="C3" s="637"/>
      <c r="D3" s="637"/>
      <c r="E3" s="637"/>
      <c r="F3" s="637"/>
      <c r="G3" s="637"/>
      <c r="H3" s="637"/>
      <c r="I3" s="637"/>
      <c r="J3" s="637"/>
    </row>
    <row r="4" spans="1:16" ht="26.25" customHeight="1" thickBot="1" x14ac:dyDescent="0.3">
      <c r="A4" s="614" t="s">
        <v>309</v>
      </c>
      <c r="B4" s="617" t="s">
        <v>1</v>
      </c>
      <c r="C4" s="629" t="s">
        <v>446</v>
      </c>
      <c r="D4" s="629"/>
      <c r="E4" s="638" t="s">
        <v>467</v>
      </c>
      <c r="F4" s="638"/>
      <c r="G4" s="638"/>
      <c r="H4" s="638"/>
      <c r="I4" s="638"/>
      <c r="J4" s="634" t="s">
        <v>2</v>
      </c>
    </row>
    <row r="5" spans="1:16" ht="59.25" customHeight="1" thickBot="1" x14ac:dyDescent="0.3">
      <c r="A5" s="614"/>
      <c r="B5" s="617"/>
      <c r="C5" s="274" t="s">
        <v>466</v>
      </c>
      <c r="D5" s="275" t="s">
        <v>445</v>
      </c>
      <c r="E5" s="276" t="s">
        <v>85</v>
      </c>
      <c r="F5" s="276" t="s">
        <v>92</v>
      </c>
      <c r="G5" s="276" t="s">
        <v>86</v>
      </c>
      <c r="H5" s="276" t="s">
        <v>91</v>
      </c>
      <c r="I5" s="274" t="s">
        <v>266</v>
      </c>
      <c r="J5" s="634"/>
    </row>
    <row r="6" spans="1:16" ht="12.75" customHeight="1" thickBot="1" x14ac:dyDescent="0.3">
      <c r="A6" s="277">
        <v>1</v>
      </c>
      <c r="B6" s="277">
        <v>2</v>
      </c>
      <c r="C6" s="278">
        <v>3</v>
      </c>
      <c r="D6" s="277">
        <v>4</v>
      </c>
      <c r="E6" s="277">
        <v>5</v>
      </c>
      <c r="F6" s="277">
        <v>6</v>
      </c>
      <c r="G6" s="277">
        <v>7</v>
      </c>
      <c r="H6" s="277">
        <v>8</v>
      </c>
      <c r="I6" s="278">
        <v>9</v>
      </c>
      <c r="J6" s="277" t="s">
        <v>267</v>
      </c>
    </row>
    <row r="7" spans="1:16" ht="3" customHeight="1" thickBot="1" x14ac:dyDescent="0.3">
      <c r="C7" s="125"/>
      <c r="E7" s="205"/>
      <c r="F7" s="205"/>
      <c r="G7" s="205"/>
      <c r="H7" s="205"/>
      <c r="I7" s="206"/>
      <c r="J7" s="205"/>
    </row>
    <row r="8" spans="1:16" ht="14.25" customHeight="1" thickBot="1" x14ac:dyDescent="0.3">
      <c r="A8" s="706" t="s">
        <v>337</v>
      </c>
      <c r="B8" s="707"/>
      <c r="C8" s="279">
        <f>SUM(C10+C65+C126+C138+C146+C149)</f>
        <v>8135000</v>
      </c>
      <c r="D8" s="279">
        <f>SUM(D10+D65+D126+D138+D146)</f>
        <v>3238568.77</v>
      </c>
      <c r="E8" s="279">
        <f>SUM(E10+E65+E126+E138+E146+E149)</f>
        <v>5902710</v>
      </c>
      <c r="F8" s="279">
        <f>SUM(F10+F65+F126+F138+F146+F149)</f>
        <v>430000</v>
      </c>
      <c r="G8" s="279">
        <f>SUM(G10+G65+G126+G138+G146+G149)</f>
        <v>1064150</v>
      </c>
      <c r="H8" s="279">
        <f>SUM(H10+H65+H126+H138+H146+H149)</f>
        <v>185000</v>
      </c>
      <c r="I8" s="279">
        <f>SUM(I10+I65+I126+I138+I146+I149)</f>
        <v>7581860</v>
      </c>
      <c r="J8" s="280">
        <f t="shared" ref="J8:J16" si="0">SUM(I8/C8)*100</f>
        <v>93.200491702519969</v>
      </c>
      <c r="K8" s="726"/>
      <c r="L8" s="727"/>
      <c r="M8" s="526"/>
      <c r="N8" s="181"/>
      <c r="O8" s="181"/>
    </row>
    <row r="9" spans="1:16" ht="4.5" customHeight="1" thickBot="1" x14ac:dyDescent="0.3">
      <c r="A9" s="23"/>
      <c r="B9" s="23"/>
      <c r="C9" s="126"/>
      <c r="D9" s="24"/>
      <c r="E9" s="207"/>
      <c r="F9" s="207"/>
      <c r="G9" s="207"/>
      <c r="H9" s="207"/>
      <c r="I9" s="263"/>
      <c r="J9" s="209" t="e">
        <f t="shared" si="0"/>
        <v>#DIV/0!</v>
      </c>
      <c r="K9" s="181"/>
      <c r="L9" s="181"/>
      <c r="M9" s="181"/>
      <c r="N9" s="181"/>
      <c r="O9" s="181"/>
    </row>
    <row r="10" spans="1:16" ht="13.5" customHeight="1" thickBot="1" x14ac:dyDescent="0.3">
      <c r="A10" s="653" t="s">
        <v>16</v>
      </c>
      <c r="B10" s="654"/>
      <c r="C10" s="281">
        <f t="shared" ref="C10:I10" si="1">SUM(C11+C18+C21+C29+C40+C49+C54)</f>
        <v>2930380</v>
      </c>
      <c r="D10" s="281">
        <f t="shared" si="1"/>
        <v>1540863.23</v>
      </c>
      <c r="E10" s="282">
        <f t="shared" si="1"/>
        <v>3354380</v>
      </c>
      <c r="F10" s="282">
        <f t="shared" si="1"/>
        <v>0</v>
      </c>
      <c r="G10" s="282">
        <f t="shared" si="1"/>
        <v>0</v>
      </c>
      <c r="H10" s="282">
        <f t="shared" si="1"/>
        <v>0</v>
      </c>
      <c r="I10" s="281">
        <f t="shared" si="1"/>
        <v>3354380</v>
      </c>
      <c r="J10" s="280">
        <f t="shared" si="0"/>
        <v>114.46911322081095</v>
      </c>
      <c r="K10" s="181"/>
      <c r="L10" s="181"/>
      <c r="M10" s="181"/>
      <c r="N10" s="181"/>
      <c r="O10" s="181"/>
    </row>
    <row r="11" spans="1:16" ht="14.25" customHeight="1" x14ac:dyDescent="0.25">
      <c r="A11" s="645" t="s">
        <v>314</v>
      </c>
      <c r="B11" s="646"/>
      <c r="C11" s="283">
        <f>SUM(C12:C16)</f>
        <v>340</v>
      </c>
      <c r="D11" s="284">
        <f>SUM(D12:D16)</f>
        <v>145.81</v>
      </c>
      <c r="E11" s="285">
        <f>SUM(E12:E16)</f>
        <v>340</v>
      </c>
      <c r="F11" s="285">
        <f>SUM(F12+F16)</f>
        <v>0</v>
      </c>
      <c r="G11" s="285">
        <f>SUM(G12+G16)</f>
        <v>0</v>
      </c>
      <c r="H11" s="285">
        <f>SUM(H12+H16)</f>
        <v>0</v>
      </c>
      <c r="I11" s="283">
        <f>SUM(I12:I16)</f>
        <v>340</v>
      </c>
      <c r="J11" s="286">
        <f t="shared" si="0"/>
        <v>100</v>
      </c>
      <c r="K11" s="608"/>
      <c r="L11" s="609"/>
      <c r="M11" s="609"/>
      <c r="N11" s="609"/>
      <c r="O11" s="609"/>
      <c r="P11" s="609"/>
    </row>
    <row r="12" spans="1:16" ht="15" customHeight="1" x14ac:dyDescent="0.25">
      <c r="A12" s="647" t="s">
        <v>329</v>
      </c>
      <c r="B12" s="648"/>
      <c r="C12" s="133">
        <v>120</v>
      </c>
      <c r="D12" s="133">
        <v>60.3</v>
      </c>
      <c r="E12" s="287">
        <v>120</v>
      </c>
      <c r="F12" s="210">
        <v>0</v>
      </c>
      <c r="G12" s="210">
        <v>0</v>
      </c>
      <c r="H12" s="210">
        <v>0</v>
      </c>
      <c r="I12" s="133">
        <v>120</v>
      </c>
      <c r="J12" s="211">
        <f t="shared" si="0"/>
        <v>100</v>
      </c>
      <c r="K12" s="181"/>
      <c r="L12" s="181"/>
      <c r="M12" s="181"/>
      <c r="N12" s="181"/>
      <c r="O12" s="181"/>
    </row>
    <row r="13" spans="1:16" s="421" customFormat="1" ht="15" customHeight="1" x14ac:dyDescent="0.25">
      <c r="A13" s="647" t="s">
        <v>448</v>
      </c>
      <c r="B13" s="648"/>
      <c r="C13" s="133">
        <v>130</v>
      </c>
      <c r="D13" s="133">
        <v>65</v>
      </c>
      <c r="E13" s="287">
        <v>130</v>
      </c>
      <c r="F13" s="210">
        <v>0</v>
      </c>
      <c r="G13" s="210">
        <v>0</v>
      </c>
      <c r="H13" s="210">
        <v>0</v>
      </c>
      <c r="I13" s="133">
        <v>130</v>
      </c>
      <c r="J13" s="211">
        <v>0</v>
      </c>
    </row>
    <row r="14" spans="1:16" s="162" customFormat="1" x14ac:dyDescent="0.25">
      <c r="A14" s="647" t="s">
        <v>312</v>
      </c>
      <c r="B14" s="648"/>
      <c r="C14" s="133">
        <v>20</v>
      </c>
      <c r="D14" s="133">
        <v>0</v>
      </c>
      <c r="E14" s="287">
        <v>20</v>
      </c>
      <c r="F14" s="210">
        <v>0</v>
      </c>
      <c r="G14" s="210">
        <v>0</v>
      </c>
      <c r="H14" s="210">
        <v>0</v>
      </c>
      <c r="I14" s="133">
        <v>20</v>
      </c>
      <c r="J14" s="211">
        <f t="shared" si="0"/>
        <v>100</v>
      </c>
      <c r="K14" s="181"/>
      <c r="L14" s="181"/>
      <c r="M14" s="181"/>
      <c r="N14" s="181"/>
      <c r="O14" s="181"/>
    </row>
    <row r="15" spans="1:16" s="162" customFormat="1" x14ac:dyDescent="0.25">
      <c r="A15" s="639" t="s">
        <v>313</v>
      </c>
      <c r="B15" s="640"/>
      <c r="C15" s="133">
        <v>50</v>
      </c>
      <c r="D15" s="133">
        <v>20.51</v>
      </c>
      <c r="E15" s="287">
        <v>50</v>
      </c>
      <c r="F15" s="210">
        <v>0</v>
      </c>
      <c r="G15" s="210">
        <v>0</v>
      </c>
      <c r="H15" s="210">
        <v>0</v>
      </c>
      <c r="I15" s="133">
        <v>50</v>
      </c>
      <c r="J15" s="211">
        <f t="shared" si="0"/>
        <v>100</v>
      </c>
      <c r="K15" s="181"/>
      <c r="L15" s="181"/>
      <c r="M15" s="181"/>
      <c r="N15" s="181"/>
      <c r="O15" s="181"/>
    </row>
    <row r="16" spans="1:16" x14ac:dyDescent="0.25">
      <c r="A16" s="639" t="s">
        <v>30</v>
      </c>
      <c r="B16" s="640"/>
      <c r="C16" s="133">
        <v>20</v>
      </c>
      <c r="D16" s="133">
        <v>0</v>
      </c>
      <c r="E16" s="287">
        <v>20</v>
      </c>
      <c r="F16" s="210">
        <v>0</v>
      </c>
      <c r="G16" s="210">
        <v>0</v>
      </c>
      <c r="H16" s="210">
        <v>0</v>
      </c>
      <c r="I16" s="133">
        <v>20</v>
      </c>
      <c r="J16" s="211">
        <f t="shared" si="0"/>
        <v>100</v>
      </c>
      <c r="K16" s="181"/>
      <c r="L16" s="181"/>
      <c r="M16" s="181"/>
      <c r="N16" s="181"/>
      <c r="O16" s="181"/>
    </row>
    <row r="17" spans="1:16" ht="0.75" customHeight="1" x14ac:dyDescent="0.25">
      <c r="A17" s="190"/>
      <c r="B17" s="191"/>
      <c r="C17" s="127"/>
      <c r="D17" s="192"/>
      <c r="E17" s="212"/>
      <c r="F17" s="212"/>
      <c r="G17" s="212"/>
      <c r="H17" s="212"/>
      <c r="I17" s="238"/>
      <c r="J17" s="213"/>
      <c r="K17" s="181"/>
      <c r="L17" s="181"/>
      <c r="M17" s="181"/>
      <c r="N17" s="181"/>
      <c r="O17" s="181"/>
    </row>
    <row r="18" spans="1:16" ht="12.75" customHeight="1" x14ac:dyDescent="0.25">
      <c r="A18" s="649" t="s">
        <v>316</v>
      </c>
      <c r="B18" s="650"/>
      <c r="C18" s="288">
        <f t="shared" ref="C18:I18" si="2">SUM(C19+C20)</f>
        <v>40</v>
      </c>
      <c r="D18" s="289">
        <f t="shared" si="2"/>
        <v>16.260000000000002</v>
      </c>
      <c r="E18" s="290">
        <f t="shared" si="2"/>
        <v>40</v>
      </c>
      <c r="F18" s="290">
        <f t="shared" si="2"/>
        <v>0</v>
      </c>
      <c r="G18" s="290">
        <f t="shared" si="2"/>
        <v>0</v>
      </c>
      <c r="H18" s="290">
        <f t="shared" si="2"/>
        <v>0</v>
      </c>
      <c r="I18" s="288">
        <f t="shared" si="2"/>
        <v>40</v>
      </c>
      <c r="J18" s="291">
        <f>SUM(I18/C18)*100</f>
        <v>100</v>
      </c>
      <c r="K18" s="608"/>
      <c r="L18" s="609"/>
      <c r="M18" s="609"/>
      <c r="N18" s="609"/>
      <c r="O18" s="609"/>
      <c r="P18" s="609"/>
    </row>
    <row r="19" spans="1:16" x14ac:dyDescent="0.25">
      <c r="A19" s="639" t="s">
        <v>5</v>
      </c>
      <c r="B19" s="640"/>
      <c r="C19" s="133">
        <v>10</v>
      </c>
      <c r="D19" s="133">
        <v>3.05</v>
      </c>
      <c r="E19" s="287">
        <v>10</v>
      </c>
      <c r="F19" s="210">
        <v>0</v>
      </c>
      <c r="G19" s="210">
        <v>0</v>
      </c>
      <c r="H19" s="210">
        <v>0</v>
      </c>
      <c r="I19" s="133">
        <v>10</v>
      </c>
      <c r="J19" s="211">
        <f>SUM(I19/C19)*100</f>
        <v>100</v>
      </c>
      <c r="K19" s="181"/>
      <c r="L19" s="181"/>
      <c r="M19" s="181"/>
      <c r="N19" s="181"/>
      <c r="O19" s="181"/>
    </row>
    <row r="20" spans="1:16" x14ac:dyDescent="0.25">
      <c r="A20" s="639" t="s">
        <v>31</v>
      </c>
      <c r="B20" s="640"/>
      <c r="C20" s="133">
        <v>30</v>
      </c>
      <c r="D20" s="133">
        <v>13.21</v>
      </c>
      <c r="E20" s="287">
        <v>30</v>
      </c>
      <c r="F20" s="210">
        <v>0</v>
      </c>
      <c r="G20" s="210">
        <v>0</v>
      </c>
      <c r="H20" s="210">
        <v>0</v>
      </c>
      <c r="I20" s="133">
        <v>30</v>
      </c>
      <c r="J20" s="211">
        <f>SUM(I20/C20)*100</f>
        <v>100</v>
      </c>
      <c r="K20" s="181"/>
      <c r="L20" s="181"/>
      <c r="M20" s="181"/>
      <c r="N20" s="181"/>
      <c r="O20" s="181"/>
    </row>
    <row r="21" spans="1:16" ht="14.25" customHeight="1" x14ac:dyDescent="0.25">
      <c r="A21" s="649" t="s">
        <v>6</v>
      </c>
      <c r="B21" s="650"/>
      <c r="C21" s="288">
        <f>SUM(C22+C23+C24+C25+C26+C27)</f>
        <v>117550</v>
      </c>
      <c r="D21" s="289">
        <f>SUM(D22+D23+D24+D25+D26+D27)</f>
        <v>58740.72</v>
      </c>
      <c r="E21" s="290">
        <f>SUM(E22+E23+E24+E25+E26+E27)</f>
        <v>127100</v>
      </c>
      <c r="F21" s="290">
        <f>SUM(F22+F23+F25+F26+F27)</f>
        <v>0</v>
      </c>
      <c r="G21" s="290">
        <f>SUM(G22+G23+G25+G26+G27)</f>
        <v>0</v>
      </c>
      <c r="H21" s="290">
        <f>SUM(H22+H23+H25+H26+H27)</f>
        <v>0</v>
      </c>
      <c r="I21" s="288">
        <f>SUM(I22+I23+I24+I25+I26+I27)</f>
        <v>127100</v>
      </c>
      <c r="J21" s="291">
        <f t="shared" ref="J21:J27" si="3">SUM(I21/C21)*100</f>
        <v>108.12420246703532</v>
      </c>
      <c r="K21" s="692"/>
      <c r="L21" s="693"/>
      <c r="M21" s="693"/>
      <c r="N21" s="693"/>
      <c r="O21" s="693"/>
      <c r="P21" s="693"/>
    </row>
    <row r="22" spans="1:16" x14ac:dyDescent="0.25">
      <c r="A22" s="639" t="s">
        <v>7</v>
      </c>
      <c r="B22" s="640"/>
      <c r="C22" s="133">
        <v>25000</v>
      </c>
      <c r="D22" s="133">
        <v>12930.92</v>
      </c>
      <c r="E22" s="287">
        <v>25000</v>
      </c>
      <c r="F22" s="287">
        <v>0</v>
      </c>
      <c r="G22" s="287">
        <v>0</v>
      </c>
      <c r="H22" s="287">
        <v>0</v>
      </c>
      <c r="I22" s="133">
        <v>25000</v>
      </c>
      <c r="J22" s="211">
        <f t="shared" si="3"/>
        <v>100</v>
      </c>
      <c r="K22" s="181"/>
      <c r="L22" s="181"/>
      <c r="M22" s="181"/>
      <c r="N22" s="181"/>
      <c r="O22" s="181"/>
    </row>
    <row r="23" spans="1:16" x14ac:dyDescent="0.25">
      <c r="A23" s="651" t="s">
        <v>8</v>
      </c>
      <c r="B23" s="652"/>
      <c r="C23" s="133">
        <v>8500</v>
      </c>
      <c r="D23" s="133">
        <v>4357.21</v>
      </c>
      <c r="E23" s="287">
        <v>7750</v>
      </c>
      <c r="F23" s="287">
        <v>0</v>
      </c>
      <c r="G23" s="287">
        <v>0</v>
      </c>
      <c r="H23" s="287">
        <v>0</v>
      </c>
      <c r="I23" s="133">
        <v>7750</v>
      </c>
      <c r="J23" s="211">
        <f>SUM(I23/C23)*100</f>
        <v>91.17647058823529</v>
      </c>
      <c r="K23" s="181"/>
      <c r="L23" s="181"/>
      <c r="M23" s="181"/>
      <c r="N23" s="181"/>
      <c r="O23" s="181"/>
    </row>
    <row r="24" spans="1:16" s="162" customFormat="1" x14ac:dyDescent="0.25">
      <c r="A24" s="639" t="s">
        <v>315</v>
      </c>
      <c r="B24" s="640"/>
      <c r="C24" s="133">
        <v>50</v>
      </c>
      <c r="D24" s="133">
        <v>0</v>
      </c>
      <c r="E24" s="287">
        <v>50</v>
      </c>
      <c r="F24" s="287">
        <v>0</v>
      </c>
      <c r="G24" s="287">
        <v>0</v>
      </c>
      <c r="H24" s="287">
        <v>0</v>
      </c>
      <c r="I24" s="133">
        <v>50</v>
      </c>
      <c r="J24" s="211">
        <f>SUM(I24/C24)*100</f>
        <v>100</v>
      </c>
      <c r="K24" s="181"/>
      <c r="L24" s="181"/>
      <c r="M24" s="181"/>
      <c r="N24" s="181"/>
      <c r="O24" s="181"/>
    </row>
    <row r="25" spans="1:16" x14ac:dyDescent="0.25">
      <c r="A25" s="651" t="s">
        <v>57</v>
      </c>
      <c r="B25" s="652"/>
      <c r="C25" s="133">
        <v>6000</v>
      </c>
      <c r="D25" s="133">
        <v>3053.88</v>
      </c>
      <c r="E25" s="287">
        <v>6000</v>
      </c>
      <c r="F25" s="287">
        <v>0</v>
      </c>
      <c r="G25" s="287">
        <v>0</v>
      </c>
      <c r="H25" s="287">
        <v>0</v>
      </c>
      <c r="I25" s="133">
        <v>6000</v>
      </c>
      <c r="J25" s="211">
        <f t="shared" si="3"/>
        <v>100</v>
      </c>
      <c r="K25" s="181"/>
      <c r="L25" s="181"/>
      <c r="M25" s="181"/>
      <c r="N25" s="181"/>
      <c r="O25" s="181"/>
    </row>
    <row r="26" spans="1:16" x14ac:dyDescent="0.25">
      <c r="A26" s="651" t="s">
        <v>9</v>
      </c>
      <c r="B26" s="652"/>
      <c r="C26" s="133">
        <v>43000</v>
      </c>
      <c r="D26" s="133">
        <v>21514.14</v>
      </c>
      <c r="E26" s="287">
        <v>46300</v>
      </c>
      <c r="F26" s="287">
        <v>0</v>
      </c>
      <c r="G26" s="287">
        <v>0</v>
      </c>
      <c r="H26" s="287">
        <v>0</v>
      </c>
      <c r="I26" s="133">
        <v>46300</v>
      </c>
      <c r="J26" s="211">
        <f t="shared" si="3"/>
        <v>107.67441860465117</v>
      </c>
      <c r="K26" s="182"/>
      <c r="L26" s="182"/>
      <c r="M26" s="182"/>
      <c r="N26" s="182"/>
      <c r="O26" s="181"/>
    </row>
    <row r="27" spans="1:16" x14ac:dyDescent="0.25">
      <c r="A27" s="651" t="s">
        <v>10</v>
      </c>
      <c r="B27" s="652"/>
      <c r="C27" s="133">
        <v>35000</v>
      </c>
      <c r="D27" s="133">
        <v>16884.57</v>
      </c>
      <c r="E27" s="287">
        <v>42000</v>
      </c>
      <c r="F27" s="287">
        <v>0</v>
      </c>
      <c r="G27" s="287">
        <v>0</v>
      </c>
      <c r="H27" s="287">
        <v>0</v>
      </c>
      <c r="I27" s="133">
        <v>42000</v>
      </c>
      <c r="J27" s="211">
        <f t="shared" si="3"/>
        <v>120</v>
      </c>
      <c r="K27" s="182"/>
      <c r="L27" s="182"/>
      <c r="M27" s="182"/>
      <c r="N27" s="182"/>
      <c r="O27" s="181"/>
    </row>
    <row r="28" spans="1:16" ht="8.25" hidden="1" customHeight="1" thickBot="1" x14ac:dyDescent="0.3">
      <c r="A28" s="190"/>
      <c r="B28" s="191"/>
      <c r="C28" s="127"/>
      <c r="D28" s="192"/>
      <c r="E28" s="212"/>
      <c r="F28" s="212"/>
      <c r="G28" s="212"/>
      <c r="H28" s="212"/>
      <c r="I28" s="238"/>
      <c r="J28" s="213"/>
      <c r="K28" s="181"/>
      <c r="L28" s="181"/>
      <c r="M28" s="181"/>
      <c r="N28" s="181"/>
      <c r="O28" s="181"/>
    </row>
    <row r="29" spans="1:16" ht="12.75" customHeight="1" x14ac:dyDescent="0.25">
      <c r="A29" s="649" t="s">
        <v>32</v>
      </c>
      <c r="B29" s="650"/>
      <c r="C29" s="288">
        <f>SUM(C30+C31+C32+C33+C34)</f>
        <v>1000</v>
      </c>
      <c r="D29" s="288">
        <f>SUM(D30+D31+D32+D33+D34)</f>
        <v>486.66</v>
      </c>
      <c r="E29" s="290">
        <f>SUM(E30+E31+E32+E33+E34)</f>
        <v>1250</v>
      </c>
      <c r="F29" s="290">
        <f>SUM(F30+F31+F32+F34)</f>
        <v>0</v>
      </c>
      <c r="G29" s="290">
        <f>SUM(G30+G31+G32+G34)</f>
        <v>0</v>
      </c>
      <c r="H29" s="290">
        <f>SUM(H30+H31+H32+H34)</f>
        <v>0</v>
      </c>
      <c r="I29" s="288">
        <f>SUM(I30+I31+I32+I33+I34)</f>
        <v>1250</v>
      </c>
      <c r="J29" s="291">
        <f t="shared" ref="J29:J34" si="4">SUM(I29/C29)*100</f>
        <v>125</v>
      </c>
      <c r="K29" s="680"/>
      <c r="L29" s="681"/>
      <c r="M29" s="681"/>
      <c r="N29" s="181"/>
      <c r="O29" s="181"/>
    </row>
    <row r="30" spans="1:16" x14ac:dyDescent="0.25">
      <c r="A30" s="684" t="s">
        <v>58</v>
      </c>
      <c r="B30" s="685"/>
      <c r="C30" s="128">
        <v>180</v>
      </c>
      <c r="D30" s="128">
        <v>85.98</v>
      </c>
      <c r="E30" s="292">
        <v>180</v>
      </c>
      <c r="F30" s="292">
        <v>0</v>
      </c>
      <c r="G30" s="292">
        <v>0</v>
      </c>
      <c r="H30" s="292">
        <v>0</v>
      </c>
      <c r="I30" s="128">
        <v>180</v>
      </c>
      <c r="J30" s="211">
        <f t="shared" si="4"/>
        <v>100</v>
      </c>
      <c r="K30" s="181"/>
      <c r="L30" s="181"/>
      <c r="M30" s="181"/>
      <c r="N30" s="181"/>
      <c r="O30" s="181"/>
    </row>
    <row r="31" spans="1:16" x14ac:dyDescent="0.25">
      <c r="A31" s="639" t="s">
        <v>33</v>
      </c>
      <c r="B31" s="640"/>
      <c r="C31" s="133">
        <v>10</v>
      </c>
      <c r="D31" s="133">
        <v>0</v>
      </c>
      <c r="E31" s="287">
        <v>10</v>
      </c>
      <c r="F31" s="287">
        <v>0</v>
      </c>
      <c r="G31" s="287">
        <v>0</v>
      </c>
      <c r="H31" s="287">
        <v>0</v>
      </c>
      <c r="I31" s="133">
        <v>10</v>
      </c>
      <c r="J31" s="211">
        <f t="shared" si="4"/>
        <v>100</v>
      </c>
      <c r="K31" s="181"/>
      <c r="L31" s="181"/>
      <c r="M31" s="181"/>
      <c r="N31" s="181"/>
      <c r="O31" s="181"/>
    </row>
    <row r="32" spans="1:16" x14ac:dyDescent="0.25">
      <c r="A32" s="651" t="s">
        <v>34</v>
      </c>
      <c r="B32" s="652"/>
      <c r="C32" s="133">
        <v>10</v>
      </c>
      <c r="D32" s="133">
        <v>0</v>
      </c>
      <c r="E32" s="287">
        <v>10</v>
      </c>
      <c r="F32" s="287">
        <v>0</v>
      </c>
      <c r="G32" s="287">
        <v>0</v>
      </c>
      <c r="H32" s="287">
        <v>0</v>
      </c>
      <c r="I32" s="133">
        <v>10</v>
      </c>
      <c r="J32" s="211">
        <f t="shared" si="4"/>
        <v>100</v>
      </c>
      <c r="K32" s="181"/>
      <c r="L32" s="181"/>
      <c r="M32" s="181"/>
      <c r="N32" s="181"/>
      <c r="O32" s="181"/>
    </row>
    <row r="33" spans="1:17" s="421" customFormat="1" x14ac:dyDescent="0.25">
      <c r="A33" s="641" t="s">
        <v>35</v>
      </c>
      <c r="B33" s="642"/>
      <c r="C33" s="348">
        <v>720</v>
      </c>
      <c r="D33" s="348">
        <v>367.04</v>
      </c>
      <c r="E33" s="347">
        <v>1000</v>
      </c>
      <c r="F33" s="347">
        <v>0</v>
      </c>
      <c r="G33" s="347">
        <v>0</v>
      </c>
      <c r="H33" s="347">
        <v>0</v>
      </c>
      <c r="I33" s="348">
        <v>1000</v>
      </c>
      <c r="J33" s="423">
        <f t="shared" si="4"/>
        <v>138.88888888888889</v>
      </c>
    </row>
    <row r="34" spans="1:17" ht="15.75" thickBot="1" x14ac:dyDescent="0.3">
      <c r="A34" s="643" t="s">
        <v>447</v>
      </c>
      <c r="B34" s="644"/>
      <c r="C34" s="134">
        <v>80</v>
      </c>
      <c r="D34" s="134">
        <v>33.64</v>
      </c>
      <c r="E34" s="293">
        <v>50</v>
      </c>
      <c r="F34" s="293">
        <v>0</v>
      </c>
      <c r="G34" s="293">
        <v>0</v>
      </c>
      <c r="H34" s="293">
        <v>0</v>
      </c>
      <c r="I34" s="134">
        <v>50</v>
      </c>
      <c r="J34" s="211">
        <f t="shared" si="4"/>
        <v>62.5</v>
      </c>
      <c r="K34" s="181"/>
      <c r="L34" s="181"/>
      <c r="M34" s="181"/>
      <c r="N34" s="181"/>
      <c r="O34" s="181"/>
    </row>
    <row r="35" spans="1:17" s="12" customFormat="1" ht="11.25" customHeight="1" thickBot="1" x14ac:dyDescent="0.3">
      <c r="A35" s="5"/>
      <c r="B35" s="5"/>
      <c r="C35" s="11"/>
      <c r="D35" s="11"/>
      <c r="E35" s="11"/>
      <c r="F35" s="11"/>
      <c r="G35" s="11"/>
      <c r="H35" s="11"/>
      <c r="I35" s="11"/>
      <c r="J35" s="11"/>
    </row>
    <row r="36" spans="1:17" ht="32.25" customHeight="1" thickBot="1" x14ac:dyDescent="0.3">
      <c r="A36" s="614" t="s">
        <v>309</v>
      </c>
      <c r="B36" s="617" t="s">
        <v>1</v>
      </c>
      <c r="C36" s="629" t="s">
        <v>446</v>
      </c>
      <c r="D36" s="629"/>
      <c r="E36" s="638" t="s">
        <v>467</v>
      </c>
      <c r="F36" s="638"/>
      <c r="G36" s="638"/>
      <c r="H36" s="638"/>
      <c r="I36" s="638"/>
      <c r="J36" s="634" t="s">
        <v>2</v>
      </c>
      <c r="K36" s="181"/>
      <c r="L36" s="181"/>
      <c r="M36" s="181"/>
      <c r="N36" s="181"/>
      <c r="O36" s="181"/>
    </row>
    <row r="37" spans="1:17" ht="62.25" customHeight="1" thickBot="1" x14ac:dyDescent="0.3">
      <c r="A37" s="614"/>
      <c r="B37" s="617"/>
      <c r="C37" s="274" t="s">
        <v>466</v>
      </c>
      <c r="D37" s="275" t="s">
        <v>445</v>
      </c>
      <c r="E37" s="276" t="s">
        <v>85</v>
      </c>
      <c r="F37" s="276" t="s">
        <v>92</v>
      </c>
      <c r="G37" s="276" t="s">
        <v>86</v>
      </c>
      <c r="H37" s="276" t="s">
        <v>91</v>
      </c>
      <c r="I37" s="274" t="s">
        <v>266</v>
      </c>
      <c r="J37" s="634"/>
      <c r="K37" s="181"/>
      <c r="L37" s="181"/>
      <c r="M37" s="181"/>
      <c r="N37" s="181"/>
      <c r="O37" s="181"/>
    </row>
    <row r="38" spans="1:17" ht="13.5" customHeight="1" thickBot="1" x14ac:dyDescent="0.3">
      <c r="A38" s="277">
        <v>1</v>
      </c>
      <c r="B38" s="277">
        <v>2</v>
      </c>
      <c r="C38" s="278">
        <v>3</v>
      </c>
      <c r="D38" s="277">
        <v>4</v>
      </c>
      <c r="E38" s="277">
        <v>5</v>
      </c>
      <c r="F38" s="277">
        <v>6</v>
      </c>
      <c r="G38" s="277">
        <v>7</v>
      </c>
      <c r="H38" s="277">
        <v>8</v>
      </c>
      <c r="I38" s="278">
        <v>9</v>
      </c>
      <c r="J38" s="277" t="s">
        <v>267</v>
      </c>
      <c r="K38" s="181"/>
      <c r="L38" s="181"/>
      <c r="M38" s="181"/>
      <c r="N38" s="181"/>
      <c r="O38" s="181"/>
    </row>
    <row r="39" spans="1:17" s="12" customFormat="1" ht="3" customHeight="1" thickBot="1" x14ac:dyDescent="0.3">
      <c r="A39" s="6"/>
      <c r="B39" s="6"/>
      <c r="C39" s="6"/>
      <c r="D39" s="6"/>
      <c r="E39" s="216"/>
      <c r="F39" s="216"/>
      <c r="G39" s="216"/>
      <c r="H39" s="216"/>
      <c r="I39" s="6"/>
      <c r="J39" s="216"/>
    </row>
    <row r="40" spans="1:17" x14ac:dyDescent="0.25">
      <c r="A40" s="694" t="s">
        <v>11</v>
      </c>
      <c r="B40" s="695"/>
      <c r="C40" s="283">
        <f t="shared" ref="C40:I40" si="5">SUM(C41+C42+C43+C44+C45+C46+C47)</f>
        <v>1000000</v>
      </c>
      <c r="D40" s="284">
        <f t="shared" si="5"/>
        <v>500619.56</v>
      </c>
      <c r="E40" s="285">
        <f t="shared" si="5"/>
        <v>1020000</v>
      </c>
      <c r="F40" s="285">
        <f t="shared" si="5"/>
        <v>0</v>
      </c>
      <c r="G40" s="285">
        <f t="shared" si="5"/>
        <v>0</v>
      </c>
      <c r="H40" s="285">
        <f t="shared" si="5"/>
        <v>0</v>
      </c>
      <c r="I40" s="283">
        <f t="shared" si="5"/>
        <v>1020000</v>
      </c>
      <c r="J40" s="286">
        <f>SUM(I40/C40)*100</f>
        <v>102</v>
      </c>
      <c r="K40" s="736"/>
      <c r="L40" s="737"/>
      <c r="M40" s="737"/>
      <c r="N40" s="737"/>
      <c r="O40" s="737"/>
      <c r="P40" s="737"/>
    </row>
    <row r="41" spans="1:17" ht="22.5" customHeight="1" x14ac:dyDescent="0.25">
      <c r="A41" s="684" t="s">
        <v>407</v>
      </c>
      <c r="B41" s="685"/>
      <c r="C41" s="133">
        <v>725000</v>
      </c>
      <c r="D41" s="133">
        <v>362993.21</v>
      </c>
      <c r="E41" s="287">
        <v>750000</v>
      </c>
      <c r="F41" s="287">
        <v>0</v>
      </c>
      <c r="G41" s="287">
        <v>0</v>
      </c>
      <c r="H41" s="287">
        <v>0</v>
      </c>
      <c r="I41" s="133">
        <v>750000</v>
      </c>
      <c r="J41" s="211">
        <f>SUM(I41/C41)*100</f>
        <v>103.44827586206897</v>
      </c>
      <c r="K41" s="696"/>
      <c r="L41" s="697"/>
      <c r="M41" s="697"/>
      <c r="N41" s="697"/>
      <c r="O41" s="697"/>
      <c r="P41" s="697"/>
      <c r="Q41" s="697"/>
    </row>
    <row r="42" spans="1:17" x14ac:dyDescent="0.25">
      <c r="A42" s="684" t="s">
        <v>290</v>
      </c>
      <c r="B42" s="685"/>
      <c r="C42" s="133">
        <v>32500</v>
      </c>
      <c r="D42" s="133">
        <v>16061.06</v>
      </c>
      <c r="E42" s="287">
        <v>35000</v>
      </c>
      <c r="F42" s="287">
        <v>0</v>
      </c>
      <c r="G42" s="287">
        <v>0</v>
      </c>
      <c r="H42" s="287">
        <v>0</v>
      </c>
      <c r="I42" s="133">
        <v>35000</v>
      </c>
      <c r="J42" s="211">
        <f t="shared" ref="J42:J47" si="6">SUM(I42/C42)*100</f>
        <v>107.69230769230769</v>
      </c>
      <c r="K42" s="181"/>
      <c r="L42" s="181"/>
      <c r="M42" s="181"/>
      <c r="N42" s="181"/>
      <c r="O42" s="181"/>
    </row>
    <row r="43" spans="1:17" ht="23.25" customHeight="1" x14ac:dyDescent="0.25">
      <c r="A43" s="684" t="s">
        <v>291</v>
      </c>
      <c r="B43" s="685"/>
      <c r="C43" s="133">
        <v>5000</v>
      </c>
      <c r="D43" s="133">
        <v>2475.0100000000002</v>
      </c>
      <c r="E43" s="287">
        <v>4500</v>
      </c>
      <c r="F43" s="287">
        <v>0</v>
      </c>
      <c r="G43" s="287">
        <v>0</v>
      </c>
      <c r="H43" s="287">
        <v>0</v>
      </c>
      <c r="I43" s="133">
        <v>4500</v>
      </c>
      <c r="J43" s="211">
        <f t="shared" si="6"/>
        <v>90</v>
      </c>
      <c r="K43" s="181"/>
      <c r="L43" s="181"/>
      <c r="M43" s="181"/>
      <c r="N43" s="181"/>
      <c r="O43" s="181"/>
    </row>
    <row r="44" spans="1:17" x14ac:dyDescent="0.25">
      <c r="A44" s="684" t="s">
        <v>36</v>
      </c>
      <c r="B44" s="685"/>
      <c r="C44" s="133">
        <v>400</v>
      </c>
      <c r="D44" s="133">
        <v>201.37</v>
      </c>
      <c r="E44" s="287">
        <v>400</v>
      </c>
      <c r="F44" s="287">
        <v>0</v>
      </c>
      <c r="G44" s="287">
        <v>0</v>
      </c>
      <c r="H44" s="287">
        <v>0</v>
      </c>
      <c r="I44" s="133">
        <v>400</v>
      </c>
      <c r="J44" s="211">
        <f t="shared" si="6"/>
        <v>100</v>
      </c>
      <c r="K44" s="181"/>
      <c r="L44" s="181"/>
      <c r="M44" s="181"/>
      <c r="N44" s="181"/>
      <c r="O44" s="181"/>
    </row>
    <row r="45" spans="1:17" ht="21.75" customHeight="1" x14ac:dyDescent="0.25">
      <c r="A45" s="684" t="s">
        <v>95</v>
      </c>
      <c r="B45" s="685"/>
      <c r="C45" s="133">
        <v>110000</v>
      </c>
      <c r="D45" s="133">
        <v>54478.62</v>
      </c>
      <c r="E45" s="287">
        <v>106500</v>
      </c>
      <c r="F45" s="287">
        <v>0</v>
      </c>
      <c r="G45" s="287">
        <v>0</v>
      </c>
      <c r="H45" s="287">
        <v>0</v>
      </c>
      <c r="I45" s="133">
        <v>106500</v>
      </c>
      <c r="J45" s="211">
        <f t="shared" si="6"/>
        <v>96.818181818181813</v>
      </c>
      <c r="K45" s="686"/>
      <c r="L45" s="687"/>
      <c r="M45" s="687"/>
      <c r="N45" s="687"/>
      <c r="O45" s="687"/>
      <c r="P45" s="687"/>
    </row>
    <row r="46" spans="1:17" ht="23.25" customHeight="1" x14ac:dyDescent="0.25">
      <c r="A46" s="684" t="s">
        <v>292</v>
      </c>
      <c r="B46" s="685"/>
      <c r="C46" s="133">
        <v>65000</v>
      </c>
      <c r="D46" s="133">
        <v>32769.74</v>
      </c>
      <c r="E46" s="287">
        <v>67500</v>
      </c>
      <c r="F46" s="287">
        <v>0</v>
      </c>
      <c r="G46" s="287">
        <v>0</v>
      </c>
      <c r="H46" s="287">
        <v>0</v>
      </c>
      <c r="I46" s="133">
        <v>67500</v>
      </c>
      <c r="J46" s="211">
        <f t="shared" si="6"/>
        <v>103.84615384615385</v>
      </c>
      <c r="K46" s="692"/>
      <c r="L46" s="699"/>
      <c r="M46" s="699"/>
      <c r="N46" s="699"/>
      <c r="O46" s="699"/>
      <c r="P46" s="699"/>
    </row>
    <row r="47" spans="1:17" ht="15.75" thickBot="1" x14ac:dyDescent="0.3">
      <c r="A47" s="704" t="s">
        <v>37</v>
      </c>
      <c r="B47" s="705"/>
      <c r="C47" s="134">
        <v>62100</v>
      </c>
      <c r="D47" s="134">
        <v>31640.55</v>
      </c>
      <c r="E47" s="293">
        <v>56100</v>
      </c>
      <c r="F47" s="293">
        <v>0</v>
      </c>
      <c r="G47" s="293">
        <v>0</v>
      </c>
      <c r="H47" s="293">
        <v>0</v>
      </c>
      <c r="I47" s="134">
        <v>56100</v>
      </c>
      <c r="J47" s="215">
        <f t="shared" si="6"/>
        <v>90.338164251207729</v>
      </c>
      <c r="K47" s="181"/>
      <c r="L47" s="181"/>
      <c r="M47" s="181"/>
      <c r="N47" s="181"/>
      <c r="O47" s="181"/>
    </row>
    <row r="48" spans="1:17" s="12" customFormat="1" ht="5.25" customHeight="1" thickBot="1" x14ac:dyDescent="0.3">
      <c r="A48" s="22"/>
      <c r="B48" s="22"/>
      <c r="C48" s="130"/>
      <c r="D48" s="22"/>
      <c r="E48" s="217"/>
      <c r="F48" s="217"/>
      <c r="G48" s="217"/>
      <c r="H48" s="217"/>
      <c r="I48" s="218"/>
      <c r="J48" s="219"/>
    </row>
    <row r="49" spans="1:17" x14ac:dyDescent="0.25">
      <c r="A49" s="682" t="s">
        <v>12</v>
      </c>
      <c r="B49" s="683"/>
      <c r="C49" s="283">
        <f t="shared" ref="C49:I49" si="7">SUM(C50+C51+C52)</f>
        <v>1811320</v>
      </c>
      <c r="D49" s="283">
        <f t="shared" si="7"/>
        <v>980853.28</v>
      </c>
      <c r="E49" s="283">
        <f t="shared" si="7"/>
        <v>2205520</v>
      </c>
      <c r="F49" s="283">
        <f t="shared" si="7"/>
        <v>0</v>
      </c>
      <c r="G49" s="283">
        <f t="shared" si="7"/>
        <v>0</v>
      </c>
      <c r="H49" s="283">
        <f t="shared" si="7"/>
        <v>0</v>
      </c>
      <c r="I49" s="283">
        <f t="shared" si="7"/>
        <v>2205520</v>
      </c>
      <c r="J49" s="283">
        <f>SUM(I49/C49)*100</f>
        <v>121.76313406797252</v>
      </c>
      <c r="K49" s="696"/>
      <c r="L49" s="698"/>
      <c r="M49" s="698"/>
      <c r="N49" s="698"/>
      <c r="O49" s="698"/>
      <c r="P49" s="698"/>
      <c r="Q49" s="698"/>
    </row>
    <row r="50" spans="1:17" s="181" customFormat="1" ht="23.25" customHeight="1" x14ac:dyDescent="0.25">
      <c r="A50" s="690" t="s">
        <v>365</v>
      </c>
      <c r="B50" s="691"/>
      <c r="C50" s="346">
        <v>109320</v>
      </c>
      <c r="D50" s="346">
        <v>53401.48</v>
      </c>
      <c r="E50" s="572">
        <v>124850</v>
      </c>
      <c r="F50" s="346">
        <v>0</v>
      </c>
      <c r="G50" s="346">
        <v>0</v>
      </c>
      <c r="H50" s="346">
        <v>0</v>
      </c>
      <c r="I50" s="346">
        <v>124850</v>
      </c>
      <c r="J50" s="346">
        <f>SUM(I50/C50)*100</f>
        <v>114.20600073179656</v>
      </c>
      <c r="K50" s="570"/>
    </row>
    <row r="51" spans="1:17" x14ac:dyDescent="0.25">
      <c r="A51" s="690" t="s">
        <v>13</v>
      </c>
      <c r="B51" s="691"/>
      <c r="C51" s="133">
        <v>269740</v>
      </c>
      <c r="D51" s="133">
        <v>145803.72</v>
      </c>
      <c r="E51" s="287">
        <v>333050</v>
      </c>
      <c r="F51" s="287">
        <v>0</v>
      </c>
      <c r="G51" s="287">
        <v>0</v>
      </c>
      <c r="H51" s="287">
        <v>0</v>
      </c>
      <c r="I51" s="133">
        <v>333050</v>
      </c>
      <c r="J51" s="220">
        <f>SUM(I51/C51)*100</f>
        <v>123.47074961073628</v>
      </c>
      <c r="K51" s="571"/>
      <c r="L51" s="62"/>
      <c r="M51" s="62"/>
      <c r="N51" s="62"/>
      <c r="O51" s="62"/>
      <c r="P51" s="62"/>
    </row>
    <row r="52" spans="1:17" ht="15.75" thickBot="1" x14ac:dyDescent="0.3">
      <c r="A52" s="657" t="s">
        <v>14</v>
      </c>
      <c r="B52" s="658"/>
      <c r="C52" s="104">
        <v>1432260</v>
      </c>
      <c r="D52" s="104">
        <v>781648.08</v>
      </c>
      <c r="E52" s="295">
        <v>1747620</v>
      </c>
      <c r="F52" s="295">
        <v>0</v>
      </c>
      <c r="G52" s="295">
        <v>0</v>
      </c>
      <c r="H52" s="295">
        <v>0</v>
      </c>
      <c r="I52" s="104">
        <v>1747620</v>
      </c>
      <c r="J52" s="222">
        <f>SUM(I52/C52)*100</f>
        <v>122.01834862385321</v>
      </c>
      <c r="K52" s="571"/>
      <c r="L52" s="525"/>
      <c r="M52" s="525"/>
      <c r="N52" s="525"/>
      <c r="O52" s="525"/>
      <c r="P52" s="525"/>
    </row>
    <row r="53" spans="1:17" ht="6" customHeight="1" thickBot="1" x14ac:dyDescent="0.3">
      <c r="A53" s="13"/>
      <c r="B53" s="13"/>
      <c r="C53" s="24"/>
      <c r="D53" s="13"/>
      <c r="E53" s="223"/>
      <c r="F53" s="223"/>
      <c r="G53" s="223"/>
      <c r="H53" s="223"/>
      <c r="I53" s="297"/>
      <c r="J53" s="224"/>
      <c r="K53" s="181"/>
      <c r="L53" s="181"/>
      <c r="M53" s="181"/>
      <c r="N53" s="181"/>
      <c r="O53" s="181"/>
    </row>
    <row r="54" spans="1:17" ht="14.25" customHeight="1" x14ac:dyDescent="0.25">
      <c r="A54" s="682" t="s">
        <v>15</v>
      </c>
      <c r="B54" s="683"/>
      <c r="C54" s="283">
        <f>SUM(C55+C56+C57+C58)</f>
        <v>130</v>
      </c>
      <c r="D54" s="284">
        <f>SUM(D55+D56+D57+D58)</f>
        <v>0.94</v>
      </c>
      <c r="E54" s="285">
        <f>SUM(E55+E56+E57+E58)</f>
        <v>130</v>
      </c>
      <c r="F54" s="285">
        <f>SUM(F55+F56+F58)</f>
        <v>0</v>
      </c>
      <c r="G54" s="285">
        <f>SUM(G55+G56+G58)</f>
        <v>0</v>
      </c>
      <c r="H54" s="285">
        <f>SUM(H55+H56+H58)</f>
        <v>0</v>
      </c>
      <c r="I54" s="283">
        <f>SUM(I55+I56+I57+I58)</f>
        <v>130</v>
      </c>
      <c r="J54" s="283">
        <f>SUM(I54/C54)*100</f>
        <v>100</v>
      </c>
      <c r="K54" s="181"/>
      <c r="L54" s="181"/>
      <c r="M54" s="181"/>
      <c r="N54" s="181"/>
      <c r="O54" s="181"/>
    </row>
    <row r="55" spans="1:17" ht="15" customHeight="1" x14ac:dyDescent="0.25">
      <c r="A55" s="734" t="s">
        <v>38</v>
      </c>
      <c r="B55" s="735"/>
      <c r="C55" s="133">
        <v>10</v>
      </c>
      <c r="D55" s="133">
        <v>0</v>
      </c>
      <c r="E55" s="287">
        <v>10</v>
      </c>
      <c r="F55" s="287">
        <v>0</v>
      </c>
      <c r="G55" s="287">
        <v>0</v>
      </c>
      <c r="H55" s="287">
        <v>0</v>
      </c>
      <c r="I55" s="133">
        <v>10</v>
      </c>
      <c r="J55" s="220">
        <f>SUM(I55/C55)*100</f>
        <v>100</v>
      </c>
      <c r="K55" s="181"/>
      <c r="L55" s="181"/>
      <c r="M55" s="181"/>
      <c r="N55" s="181"/>
      <c r="O55" s="181"/>
    </row>
    <row r="56" spans="1:17" x14ac:dyDescent="0.25">
      <c r="A56" s="615" t="s">
        <v>328</v>
      </c>
      <c r="B56" s="616"/>
      <c r="C56" s="103">
        <v>10</v>
      </c>
      <c r="D56" s="103">
        <v>0</v>
      </c>
      <c r="E56" s="296">
        <v>10</v>
      </c>
      <c r="F56" s="296">
        <v>0</v>
      </c>
      <c r="G56" s="296">
        <v>0</v>
      </c>
      <c r="H56" s="296">
        <v>0</v>
      </c>
      <c r="I56" s="103">
        <v>10</v>
      </c>
      <c r="J56" s="220">
        <f>SUM(I56/C56)*100</f>
        <v>100</v>
      </c>
      <c r="K56" s="181"/>
      <c r="L56" s="181"/>
      <c r="M56" s="181"/>
      <c r="N56" s="181"/>
      <c r="O56" s="181"/>
    </row>
    <row r="57" spans="1:17" s="163" customFormat="1" ht="24.75" customHeight="1" x14ac:dyDescent="0.25">
      <c r="A57" s="615" t="s">
        <v>327</v>
      </c>
      <c r="B57" s="616"/>
      <c r="C57" s="103">
        <v>10</v>
      </c>
      <c r="D57" s="103">
        <v>0.94</v>
      </c>
      <c r="E57" s="296">
        <v>10</v>
      </c>
      <c r="F57" s="296">
        <v>0</v>
      </c>
      <c r="G57" s="296">
        <v>0</v>
      </c>
      <c r="H57" s="296">
        <v>0</v>
      </c>
      <c r="I57" s="103">
        <v>10</v>
      </c>
      <c r="J57" s="220">
        <f>SUM(I57/C57)*100</f>
        <v>100</v>
      </c>
      <c r="K57" s="181"/>
      <c r="L57" s="181"/>
      <c r="M57" s="181"/>
      <c r="N57" s="181"/>
      <c r="O57" s="181"/>
    </row>
    <row r="58" spans="1:17" ht="15.75" customHeight="1" thickBot="1" x14ac:dyDescent="0.3">
      <c r="A58" s="688" t="s">
        <v>317</v>
      </c>
      <c r="B58" s="689"/>
      <c r="C58" s="104">
        <v>100</v>
      </c>
      <c r="D58" s="104">
        <v>0</v>
      </c>
      <c r="E58" s="295">
        <v>100</v>
      </c>
      <c r="F58" s="295">
        <v>0</v>
      </c>
      <c r="G58" s="295">
        <v>0</v>
      </c>
      <c r="H58" s="295">
        <v>0</v>
      </c>
      <c r="I58" s="104">
        <v>100</v>
      </c>
      <c r="J58" s="222">
        <f>SUM(I58/C58)*100</f>
        <v>100</v>
      </c>
      <c r="K58" s="181"/>
      <c r="L58" s="181"/>
      <c r="M58" s="181"/>
      <c r="N58" s="181"/>
      <c r="O58" s="181"/>
    </row>
    <row r="59" spans="1:17" s="181" customFormat="1" ht="39" customHeight="1" thickBot="1" x14ac:dyDescent="0.3">
      <c r="A59" s="195"/>
      <c r="B59" s="195"/>
      <c r="C59" s="145"/>
      <c r="D59" s="196"/>
      <c r="E59" s="146"/>
      <c r="F59" s="146"/>
      <c r="G59" s="146"/>
      <c r="H59" s="146"/>
      <c r="I59" s="145"/>
      <c r="J59" s="68"/>
    </row>
    <row r="60" spans="1:17" s="181" customFormat="1" ht="3.75" hidden="1" customHeight="1" thickBot="1" x14ac:dyDescent="0.3">
      <c r="A60" s="193"/>
      <c r="B60" s="193"/>
      <c r="C60" s="159"/>
      <c r="D60" s="194"/>
      <c r="E60" s="160"/>
      <c r="F60" s="160"/>
      <c r="G60" s="160"/>
      <c r="H60" s="160"/>
      <c r="I60" s="159"/>
      <c r="J60" s="66"/>
    </row>
    <row r="61" spans="1:17" ht="30.75" customHeight="1" thickBot="1" x14ac:dyDescent="0.3">
      <c r="A61" s="614" t="s">
        <v>309</v>
      </c>
      <c r="B61" s="617" t="s">
        <v>1</v>
      </c>
      <c r="C61" s="629" t="s">
        <v>446</v>
      </c>
      <c r="D61" s="629"/>
      <c r="E61" s="638" t="s">
        <v>467</v>
      </c>
      <c r="F61" s="638"/>
      <c r="G61" s="638"/>
      <c r="H61" s="638"/>
      <c r="I61" s="638"/>
      <c r="J61" s="634" t="s">
        <v>2</v>
      </c>
      <c r="K61" s="181"/>
      <c r="L61" s="181"/>
      <c r="M61" s="181"/>
      <c r="N61" s="181"/>
      <c r="O61" s="181"/>
    </row>
    <row r="62" spans="1:17" ht="67.5" customHeight="1" thickBot="1" x14ac:dyDescent="0.3">
      <c r="A62" s="614"/>
      <c r="B62" s="617"/>
      <c r="C62" s="274" t="s">
        <v>466</v>
      </c>
      <c r="D62" s="275" t="s">
        <v>445</v>
      </c>
      <c r="E62" s="276" t="s">
        <v>85</v>
      </c>
      <c r="F62" s="276" t="s">
        <v>92</v>
      </c>
      <c r="G62" s="276" t="s">
        <v>86</v>
      </c>
      <c r="H62" s="276" t="s">
        <v>91</v>
      </c>
      <c r="I62" s="274" t="s">
        <v>266</v>
      </c>
      <c r="J62" s="634"/>
      <c r="K62" s="181"/>
      <c r="L62" s="181"/>
      <c r="M62" s="181"/>
      <c r="N62" s="181"/>
      <c r="O62" s="181"/>
    </row>
    <row r="63" spans="1:17" ht="16.5" customHeight="1" thickBot="1" x14ac:dyDescent="0.3">
      <c r="A63" s="277">
        <v>1</v>
      </c>
      <c r="B63" s="277">
        <v>2</v>
      </c>
      <c r="C63" s="278">
        <v>3</v>
      </c>
      <c r="D63" s="277">
        <v>4</v>
      </c>
      <c r="E63" s="277">
        <v>5</v>
      </c>
      <c r="F63" s="277">
        <v>6</v>
      </c>
      <c r="G63" s="277">
        <v>7</v>
      </c>
      <c r="H63" s="277">
        <v>8</v>
      </c>
      <c r="I63" s="278">
        <v>9</v>
      </c>
      <c r="J63" s="277" t="s">
        <v>267</v>
      </c>
      <c r="K63" s="181"/>
      <c r="L63" s="181"/>
      <c r="M63" s="181"/>
      <c r="N63" s="181"/>
      <c r="O63" s="181"/>
    </row>
    <row r="64" spans="1:17" ht="9.75" customHeight="1" thickBot="1" x14ac:dyDescent="0.3">
      <c r="E64" s="205"/>
      <c r="F64" s="205"/>
      <c r="G64" s="205"/>
      <c r="H64" s="205"/>
      <c r="I64" s="7"/>
      <c r="J64" s="205"/>
      <c r="K64" s="181"/>
      <c r="L64" s="181"/>
      <c r="M64" s="181"/>
      <c r="N64" s="181"/>
      <c r="O64" s="181"/>
    </row>
    <row r="65" spans="1:17" ht="15.75" thickBot="1" x14ac:dyDescent="0.3">
      <c r="A65" s="665" t="s">
        <v>17</v>
      </c>
      <c r="B65" s="665"/>
      <c r="C65" s="298">
        <f t="shared" ref="C65:I65" si="8">SUM(C67+C75+C123)</f>
        <v>2638950</v>
      </c>
      <c r="D65" s="298">
        <f t="shared" si="8"/>
        <v>1283561.81</v>
      </c>
      <c r="E65" s="299">
        <f t="shared" si="8"/>
        <v>2348330</v>
      </c>
      <c r="F65" s="299">
        <f t="shared" si="8"/>
        <v>130000</v>
      </c>
      <c r="G65" s="299">
        <f t="shared" si="8"/>
        <v>0</v>
      </c>
      <c r="H65" s="299">
        <f t="shared" si="8"/>
        <v>0</v>
      </c>
      <c r="I65" s="298">
        <f t="shared" si="8"/>
        <v>2478330</v>
      </c>
      <c r="J65" s="298">
        <f>SUM(I65/C65)*100</f>
        <v>93.913488319217876</v>
      </c>
      <c r="K65" s="181"/>
      <c r="L65" s="181"/>
      <c r="M65" s="181"/>
      <c r="N65" s="181"/>
      <c r="O65" s="181"/>
    </row>
    <row r="66" spans="1:17" ht="6.75" customHeight="1" thickBot="1" x14ac:dyDescent="0.3">
      <c r="C66" s="13"/>
      <c r="D66" s="13"/>
      <c r="E66" s="223"/>
      <c r="F66" s="223"/>
      <c r="G66" s="223"/>
      <c r="H66" s="223"/>
      <c r="I66" s="303"/>
      <c r="J66" s="224"/>
      <c r="K66" s="181"/>
      <c r="L66" s="181"/>
      <c r="M66" s="181"/>
      <c r="N66" s="181"/>
      <c r="O66" s="181"/>
    </row>
    <row r="67" spans="1:17" ht="30.75" customHeight="1" x14ac:dyDescent="0.25">
      <c r="A67" s="702" t="s">
        <v>308</v>
      </c>
      <c r="B67" s="703"/>
      <c r="C67" s="300">
        <f t="shared" ref="C67:I67" si="9">SUM(C68+C69+C70+C71+C72+C73)</f>
        <v>1121500</v>
      </c>
      <c r="D67" s="300">
        <f t="shared" si="9"/>
        <v>427907.75</v>
      </c>
      <c r="E67" s="300">
        <f t="shared" si="9"/>
        <v>1086000</v>
      </c>
      <c r="F67" s="300">
        <f t="shared" si="9"/>
        <v>0</v>
      </c>
      <c r="G67" s="300">
        <f t="shared" si="9"/>
        <v>0</v>
      </c>
      <c r="H67" s="300">
        <f t="shared" si="9"/>
        <v>0</v>
      </c>
      <c r="I67" s="300">
        <f t="shared" si="9"/>
        <v>1086000</v>
      </c>
      <c r="J67" s="300">
        <f t="shared" ref="J67:J73" si="10">SUM(I67/C67)*100</f>
        <v>96.834596522514488</v>
      </c>
      <c r="K67" s="676"/>
      <c r="L67" s="677"/>
      <c r="M67" s="677"/>
      <c r="N67" s="677"/>
      <c r="O67" s="677"/>
      <c r="P67" s="677"/>
      <c r="Q67" s="677"/>
    </row>
    <row r="68" spans="1:17" ht="23.25" customHeight="1" x14ac:dyDescent="0.25">
      <c r="A68" s="615" t="s">
        <v>245</v>
      </c>
      <c r="B68" s="616"/>
      <c r="C68" s="133">
        <v>147500</v>
      </c>
      <c r="D68" s="133">
        <v>46486.35</v>
      </c>
      <c r="E68" s="287">
        <v>150000</v>
      </c>
      <c r="F68" s="287">
        <v>0</v>
      </c>
      <c r="G68" s="287">
        <v>0</v>
      </c>
      <c r="H68" s="287">
        <v>0</v>
      </c>
      <c r="I68" s="133">
        <v>150000</v>
      </c>
      <c r="J68" s="220">
        <f t="shared" si="10"/>
        <v>101.69491525423729</v>
      </c>
      <c r="K68" s="535"/>
      <c r="L68" s="536"/>
      <c r="M68" s="536"/>
      <c r="N68" s="536"/>
      <c r="O68" s="536"/>
      <c r="P68" s="536"/>
      <c r="Q68" s="536"/>
    </row>
    <row r="69" spans="1:17" ht="24" customHeight="1" x14ac:dyDescent="0.25">
      <c r="A69" s="659" t="s">
        <v>330</v>
      </c>
      <c r="B69" s="660"/>
      <c r="C69" s="133">
        <v>23000</v>
      </c>
      <c r="D69" s="133">
        <v>10481.620000000001</v>
      </c>
      <c r="E69" s="287">
        <v>35000</v>
      </c>
      <c r="F69" s="287">
        <v>0</v>
      </c>
      <c r="G69" s="287">
        <v>0</v>
      </c>
      <c r="H69" s="287">
        <v>0</v>
      </c>
      <c r="I69" s="133">
        <v>35000</v>
      </c>
      <c r="J69" s="220">
        <f t="shared" si="10"/>
        <v>152.17391304347828</v>
      </c>
      <c r="K69" s="573"/>
      <c r="L69" s="183"/>
      <c r="M69" s="183"/>
      <c r="N69" s="183"/>
      <c r="O69" s="183"/>
    </row>
    <row r="70" spans="1:17" ht="15" customHeight="1" x14ac:dyDescent="0.25">
      <c r="A70" s="659" t="s">
        <v>244</v>
      </c>
      <c r="B70" s="660"/>
      <c r="C70" s="133">
        <v>950000</v>
      </c>
      <c r="D70" s="133">
        <v>370272.55</v>
      </c>
      <c r="E70" s="287">
        <v>900000</v>
      </c>
      <c r="F70" s="287">
        <v>0</v>
      </c>
      <c r="G70" s="287">
        <v>0</v>
      </c>
      <c r="H70" s="287">
        <v>0</v>
      </c>
      <c r="I70" s="133">
        <v>900000</v>
      </c>
      <c r="J70" s="150">
        <f t="shared" si="10"/>
        <v>94.73684210526315</v>
      </c>
      <c r="K70" s="574"/>
      <c r="L70" s="518"/>
      <c r="M70" s="518"/>
      <c r="N70" s="542"/>
      <c r="O70" s="518"/>
      <c r="P70" s="518"/>
      <c r="Q70" s="518"/>
    </row>
    <row r="71" spans="1:17" ht="15" customHeight="1" x14ac:dyDescent="0.25">
      <c r="A71" s="659" t="s">
        <v>39</v>
      </c>
      <c r="B71" s="660"/>
      <c r="C71" s="133">
        <v>250</v>
      </c>
      <c r="D71" s="71">
        <v>119.23</v>
      </c>
      <c r="E71" s="287">
        <v>250</v>
      </c>
      <c r="F71" s="287">
        <v>0</v>
      </c>
      <c r="G71" s="287">
        <v>0</v>
      </c>
      <c r="H71" s="287">
        <v>0</v>
      </c>
      <c r="I71" s="133">
        <v>250</v>
      </c>
      <c r="J71" s="220">
        <f t="shared" si="10"/>
        <v>100</v>
      </c>
      <c r="K71" s="730"/>
      <c r="L71" s="731"/>
      <c r="M71" s="183"/>
      <c r="N71" s="183"/>
      <c r="O71" s="183"/>
    </row>
    <row r="72" spans="1:17" s="181" customFormat="1" ht="15" customHeight="1" x14ac:dyDescent="0.25">
      <c r="A72" s="659" t="s">
        <v>366</v>
      </c>
      <c r="B72" s="660"/>
      <c r="C72" s="348">
        <v>600</v>
      </c>
      <c r="D72" s="28">
        <v>548</v>
      </c>
      <c r="E72" s="347">
        <v>600</v>
      </c>
      <c r="F72" s="347">
        <v>0</v>
      </c>
      <c r="G72" s="347">
        <v>0</v>
      </c>
      <c r="H72" s="347">
        <v>0</v>
      </c>
      <c r="I72" s="348">
        <v>600</v>
      </c>
      <c r="J72" s="235">
        <f t="shared" si="10"/>
        <v>100</v>
      </c>
      <c r="K72" s="345"/>
      <c r="L72" s="345"/>
      <c r="M72" s="345"/>
      <c r="N72" s="345"/>
      <c r="O72" s="345"/>
    </row>
    <row r="73" spans="1:17" ht="15.75" thickBot="1" x14ac:dyDescent="0.3">
      <c r="A73" s="700" t="s">
        <v>40</v>
      </c>
      <c r="B73" s="701"/>
      <c r="C73" s="134">
        <v>150</v>
      </c>
      <c r="D73" s="72">
        <v>0</v>
      </c>
      <c r="E73" s="293">
        <v>150</v>
      </c>
      <c r="F73" s="293">
        <v>0</v>
      </c>
      <c r="G73" s="293">
        <v>0</v>
      </c>
      <c r="H73" s="293">
        <v>0</v>
      </c>
      <c r="I73" s="134">
        <v>150</v>
      </c>
      <c r="J73" s="222">
        <f t="shared" si="10"/>
        <v>100</v>
      </c>
      <c r="K73" s="183"/>
      <c r="L73" s="183"/>
      <c r="M73" s="183"/>
      <c r="N73" s="183"/>
      <c r="O73" s="183"/>
    </row>
    <row r="74" spans="1:17" ht="8.25" customHeight="1" thickBot="1" x14ac:dyDescent="0.3">
      <c r="A74" s="13"/>
      <c r="B74" s="13"/>
      <c r="C74" s="24"/>
      <c r="D74" s="13"/>
      <c r="E74" s="223"/>
      <c r="F74" s="223"/>
      <c r="G74" s="223"/>
      <c r="H74" s="223"/>
      <c r="I74" s="208"/>
      <c r="J74" s="224"/>
      <c r="K74" s="181"/>
      <c r="L74" s="181"/>
      <c r="M74" s="181"/>
      <c r="N74" s="181"/>
      <c r="O74" s="181"/>
    </row>
    <row r="75" spans="1:17" ht="27.75" customHeight="1" thickBot="1" x14ac:dyDescent="0.3">
      <c r="A75" s="732" t="s">
        <v>18</v>
      </c>
      <c r="B75" s="733"/>
      <c r="C75" s="281">
        <f t="shared" ref="C75:I75" si="11">SUM(C77+C80+C89+C97+C112+C117)</f>
        <v>1512450</v>
      </c>
      <c r="D75" s="301">
        <f t="shared" si="11"/>
        <v>854319.06</v>
      </c>
      <c r="E75" s="302">
        <f t="shared" si="11"/>
        <v>1257330</v>
      </c>
      <c r="F75" s="302">
        <f t="shared" si="11"/>
        <v>130000</v>
      </c>
      <c r="G75" s="302">
        <f t="shared" si="11"/>
        <v>0</v>
      </c>
      <c r="H75" s="302">
        <f t="shared" si="11"/>
        <v>0</v>
      </c>
      <c r="I75" s="281">
        <f t="shared" si="11"/>
        <v>1387330</v>
      </c>
      <c r="J75" s="281">
        <f>SUM(I75/C75)*100</f>
        <v>91.727329829085264</v>
      </c>
      <c r="K75" s="181"/>
      <c r="L75" s="181"/>
      <c r="M75" s="181"/>
      <c r="N75" s="181"/>
      <c r="O75" s="181"/>
    </row>
    <row r="76" spans="1:17" ht="8.25" customHeight="1" thickBot="1" x14ac:dyDescent="0.3">
      <c r="A76" s="13"/>
      <c r="B76" s="13"/>
      <c r="C76" s="24"/>
      <c r="D76" s="13"/>
      <c r="E76" s="223"/>
      <c r="F76" s="223"/>
      <c r="G76" s="223"/>
      <c r="H76" s="223"/>
      <c r="I76" s="297"/>
      <c r="J76" s="224"/>
      <c r="K76" s="181"/>
      <c r="L76" s="181"/>
      <c r="M76" s="181"/>
      <c r="N76" s="181"/>
      <c r="O76" s="181"/>
    </row>
    <row r="77" spans="1:17" x14ac:dyDescent="0.25">
      <c r="A77" s="722" t="s">
        <v>19</v>
      </c>
      <c r="B77" s="723"/>
      <c r="C77" s="283">
        <f t="shared" ref="C77:I77" si="12">SUM(C78+C79)</f>
        <v>191000</v>
      </c>
      <c r="D77" s="284">
        <f t="shared" si="12"/>
        <v>90559.31</v>
      </c>
      <c r="E77" s="285">
        <f t="shared" si="12"/>
        <v>135000</v>
      </c>
      <c r="F77" s="285">
        <f t="shared" si="12"/>
        <v>0</v>
      </c>
      <c r="G77" s="285">
        <f t="shared" si="12"/>
        <v>0</v>
      </c>
      <c r="H77" s="285">
        <f t="shared" si="12"/>
        <v>0</v>
      </c>
      <c r="I77" s="283">
        <f t="shared" si="12"/>
        <v>135000</v>
      </c>
      <c r="J77" s="283">
        <f t="shared" ref="J77:J82" si="13">SUM(I77/C77)*100</f>
        <v>70.680628272251312</v>
      </c>
      <c r="K77" s="181"/>
      <c r="L77" s="181"/>
      <c r="M77" s="181"/>
      <c r="N77" s="181"/>
      <c r="O77" s="181"/>
    </row>
    <row r="78" spans="1:17" x14ac:dyDescent="0.25">
      <c r="A78" s="668" t="s">
        <v>41</v>
      </c>
      <c r="B78" s="669"/>
      <c r="C78" s="135">
        <v>186000</v>
      </c>
      <c r="D78" s="135">
        <v>87969.31</v>
      </c>
      <c r="E78" s="304">
        <v>130000</v>
      </c>
      <c r="F78" s="304">
        <v>0</v>
      </c>
      <c r="G78" s="304">
        <v>0</v>
      </c>
      <c r="H78" s="304">
        <v>0</v>
      </c>
      <c r="I78" s="135">
        <v>130000</v>
      </c>
      <c r="J78" s="220">
        <f t="shared" si="13"/>
        <v>69.892473118279568</v>
      </c>
      <c r="K78" s="530"/>
      <c r="L78" s="527"/>
      <c r="M78" s="442"/>
      <c r="N78" s="442"/>
      <c r="O78" s="442"/>
      <c r="P78" s="442"/>
    </row>
    <row r="79" spans="1:17" x14ac:dyDescent="0.25">
      <c r="A79" s="668" t="s">
        <v>42</v>
      </c>
      <c r="B79" s="669"/>
      <c r="C79" s="135">
        <v>5000</v>
      </c>
      <c r="D79" s="135">
        <v>2590</v>
      </c>
      <c r="E79" s="304">
        <v>5000</v>
      </c>
      <c r="F79" s="304">
        <v>0</v>
      </c>
      <c r="G79" s="304">
        <v>0</v>
      </c>
      <c r="H79" s="304">
        <v>0</v>
      </c>
      <c r="I79" s="135">
        <v>5000</v>
      </c>
      <c r="J79" s="220">
        <f t="shared" si="13"/>
        <v>100</v>
      </c>
      <c r="K79" s="181"/>
      <c r="L79" s="181"/>
      <c r="M79" s="181"/>
      <c r="N79" s="181"/>
      <c r="O79" s="181"/>
    </row>
    <row r="80" spans="1:17" x14ac:dyDescent="0.25">
      <c r="A80" s="661" t="s">
        <v>20</v>
      </c>
      <c r="B80" s="662"/>
      <c r="C80" s="288">
        <f t="shared" ref="C80:I80" si="14">SUM(C81+C82)</f>
        <v>695000</v>
      </c>
      <c r="D80" s="289">
        <f t="shared" si="14"/>
        <v>435599.96</v>
      </c>
      <c r="E80" s="290">
        <f>SUM(E81+E82)</f>
        <v>595000</v>
      </c>
      <c r="F80" s="290">
        <f t="shared" si="14"/>
        <v>0</v>
      </c>
      <c r="G80" s="290">
        <f t="shared" si="14"/>
        <v>0</v>
      </c>
      <c r="H80" s="290">
        <f t="shared" si="14"/>
        <v>0</v>
      </c>
      <c r="I80" s="288">
        <f t="shared" si="14"/>
        <v>595000</v>
      </c>
      <c r="J80" s="288">
        <f t="shared" si="13"/>
        <v>85.611510791366911</v>
      </c>
      <c r="K80" s="181"/>
      <c r="L80" s="181"/>
      <c r="M80" s="181"/>
      <c r="N80" s="181"/>
      <c r="O80" s="181"/>
    </row>
    <row r="81" spans="1:25" ht="16.5" customHeight="1" x14ac:dyDescent="0.25">
      <c r="A81" s="678" t="s">
        <v>243</v>
      </c>
      <c r="B81" s="679"/>
      <c r="C81" s="133">
        <v>495000</v>
      </c>
      <c r="D81" s="133">
        <v>246518.64</v>
      </c>
      <c r="E81" s="287">
        <v>395000</v>
      </c>
      <c r="F81" s="287">
        <v>0</v>
      </c>
      <c r="G81" s="287">
        <v>0</v>
      </c>
      <c r="H81" s="287">
        <v>0</v>
      </c>
      <c r="I81" s="133">
        <v>395000</v>
      </c>
      <c r="J81" s="220">
        <f t="shared" si="13"/>
        <v>79.797979797979806</v>
      </c>
      <c r="K81" s="533"/>
      <c r="L81" s="534"/>
      <c r="M81" s="534"/>
      <c r="N81" s="534"/>
      <c r="O81" s="534"/>
      <c r="P81" s="534"/>
      <c r="Q81" s="534"/>
    </row>
    <row r="82" spans="1:25" ht="15" customHeight="1" thickBot="1" x14ac:dyDescent="0.3">
      <c r="A82" s="657" t="s">
        <v>271</v>
      </c>
      <c r="B82" s="658"/>
      <c r="C82" s="104">
        <v>200000</v>
      </c>
      <c r="D82" s="104">
        <v>189081.32</v>
      </c>
      <c r="E82" s="295">
        <v>200000</v>
      </c>
      <c r="F82" s="295">
        <v>0</v>
      </c>
      <c r="G82" s="295">
        <v>0</v>
      </c>
      <c r="H82" s="295">
        <v>0</v>
      </c>
      <c r="I82" s="104">
        <v>200000</v>
      </c>
      <c r="J82" s="222">
        <f t="shared" si="13"/>
        <v>100</v>
      </c>
      <c r="K82" s="674"/>
      <c r="L82" s="675"/>
      <c r="M82" s="675"/>
      <c r="N82" s="675"/>
      <c r="O82" s="675"/>
      <c r="P82" s="675"/>
    </row>
    <row r="83" spans="1:25" ht="24" customHeight="1" x14ac:dyDescent="0.25">
      <c r="A83" s="3"/>
      <c r="B83" s="3"/>
      <c r="C83" s="15"/>
      <c r="D83" s="15"/>
      <c r="E83" s="226"/>
      <c r="F83" s="226"/>
      <c r="G83" s="226"/>
      <c r="H83" s="226"/>
      <c r="I83" s="226"/>
      <c r="J83" s="226"/>
      <c r="K83" s="181"/>
      <c r="L83" s="181"/>
      <c r="M83" s="181"/>
      <c r="N83" s="181"/>
      <c r="O83" s="181"/>
    </row>
    <row r="84" spans="1:25" ht="39" customHeight="1" thickBot="1" x14ac:dyDescent="0.3">
      <c r="A84" s="3"/>
      <c r="B84" s="3"/>
      <c r="C84" s="15"/>
      <c r="D84" s="15"/>
      <c r="E84" s="226"/>
      <c r="F84" s="226"/>
      <c r="G84" s="226"/>
      <c r="H84" s="226"/>
      <c r="I84" s="226"/>
      <c r="J84" s="226"/>
      <c r="K84" s="181"/>
      <c r="L84" s="181"/>
      <c r="M84" s="181"/>
      <c r="N84" s="181"/>
      <c r="O84" s="181"/>
    </row>
    <row r="85" spans="1:25" ht="30" customHeight="1" thickBot="1" x14ac:dyDescent="0.3">
      <c r="A85" s="614" t="s">
        <v>309</v>
      </c>
      <c r="B85" s="617" t="s">
        <v>1</v>
      </c>
      <c r="C85" s="629" t="s">
        <v>446</v>
      </c>
      <c r="D85" s="629"/>
      <c r="E85" s="638" t="s">
        <v>467</v>
      </c>
      <c r="F85" s="638"/>
      <c r="G85" s="638"/>
      <c r="H85" s="638"/>
      <c r="I85" s="638"/>
      <c r="J85" s="634" t="s">
        <v>2</v>
      </c>
      <c r="K85" s="181"/>
      <c r="L85" s="181"/>
      <c r="M85" s="181"/>
      <c r="N85" s="181"/>
      <c r="O85" s="181"/>
    </row>
    <row r="86" spans="1:25" ht="66.75" customHeight="1" thickBot="1" x14ac:dyDescent="0.3">
      <c r="A86" s="614"/>
      <c r="B86" s="617"/>
      <c r="C86" s="274" t="s">
        <v>466</v>
      </c>
      <c r="D86" s="275" t="s">
        <v>445</v>
      </c>
      <c r="E86" s="276" t="s">
        <v>85</v>
      </c>
      <c r="F86" s="276" t="s">
        <v>92</v>
      </c>
      <c r="G86" s="276" t="s">
        <v>86</v>
      </c>
      <c r="H86" s="276" t="s">
        <v>91</v>
      </c>
      <c r="I86" s="274" t="s">
        <v>266</v>
      </c>
      <c r="J86" s="634"/>
      <c r="K86" s="181"/>
      <c r="L86" s="181"/>
      <c r="M86" s="181"/>
      <c r="N86" s="181"/>
      <c r="O86" s="181"/>
    </row>
    <row r="87" spans="1:25" s="7" customFormat="1" ht="15.75" customHeight="1" thickBot="1" x14ac:dyDescent="0.3">
      <c r="A87" s="277">
        <v>1</v>
      </c>
      <c r="B87" s="277">
        <v>2</v>
      </c>
      <c r="C87" s="278">
        <v>3</v>
      </c>
      <c r="D87" s="277">
        <v>4</v>
      </c>
      <c r="E87" s="277">
        <v>5</v>
      </c>
      <c r="F87" s="277">
        <v>6</v>
      </c>
      <c r="G87" s="277">
        <v>7</v>
      </c>
      <c r="H87" s="277">
        <v>8</v>
      </c>
      <c r="I87" s="278">
        <v>9</v>
      </c>
      <c r="J87" s="277" t="s">
        <v>267</v>
      </c>
    </row>
    <row r="88" spans="1:25" s="12" customFormat="1" ht="8.25" customHeight="1" thickBot="1" x14ac:dyDescent="0.3">
      <c r="A88" s="10"/>
      <c r="B88" s="10"/>
      <c r="C88" s="10"/>
      <c r="D88" s="10"/>
      <c r="E88" s="227"/>
      <c r="F88" s="227"/>
      <c r="G88" s="227"/>
      <c r="H88" s="227"/>
      <c r="I88" s="10"/>
      <c r="J88" s="216"/>
    </row>
    <row r="89" spans="1:25" ht="27" customHeight="1" x14ac:dyDescent="0.25">
      <c r="A89" s="645" t="s">
        <v>21</v>
      </c>
      <c r="B89" s="646"/>
      <c r="C89" s="283">
        <f>SUM(C90+C91+C92+C93+C94+C95)</f>
        <v>253450</v>
      </c>
      <c r="D89" s="283">
        <f t="shared" ref="D89:I89" si="15">SUM(D90+D91+D92+D93+D94+D95)</f>
        <v>123594.7</v>
      </c>
      <c r="E89" s="283">
        <f t="shared" si="15"/>
        <v>327530</v>
      </c>
      <c r="F89" s="283">
        <f t="shared" si="15"/>
        <v>0</v>
      </c>
      <c r="G89" s="283">
        <f t="shared" si="15"/>
        <v>0</v>
      </c>
      <c r="H89" s="283">
        <f t="shared" si="15"/>
        <v>0</v>
      </c>
      <c r="I89" s="283">
        <f t="shared" si="15"/>
        <v>327530</v>
      </c>
      <c r="J89" s="283">
        <f t="shared" ref="J89:J94" si="16">SUM(I89/C89)*100</f>
        <v>129.22864470309725</v>
      </c>
      <c r="K89" s="184"/>
      <c r="L89" s="184"/>
      <c r="M89" s="184"/>
      <c r="N89" s="184"/>
      <c r="O89" s="181"/>
      <c r="S89" s="12"/>
      <c r="T89" s="655"/>
      <c r="U89" s="656"/>
      <c r="V89" s="656"/>
      <c r="W89" s="656"/>
      <c r="X89" s="656"/>
      <c r="Y89" s="656"/>
    </row>
    <row r="90" spans="1:25" s="415" customFormat="1" x14ac:dyDescent="0.25">
      <c r="A90" s="426" t="s">
        <v>450</v>
      </c>
      <c r="B90" s="418"/>
      <c r="C90" s="242">
        <v>110000</v>
      </c>
      <c r="D90" s="242">
        <v>54506.74</v>
      </c>
      <c r="E90" s="296">
        <v>180000</v>
      </c>
      <c r="F90" s="225">
        <v>0</v>
      </c>
      <c r="G90" s="225">
        <v>0</v>
      </c>
      <c r="H90" s="225">
        <v>0</v>
      </c>
      <c r="I90" s="242">
        <v>180000</v>
      </c>
      <c r="J90" s="220">
        <f>SUM(I90/C90)*100</f>
        <v>163.63636363636365</v>
      </c>
      <c r="K90" s="560"/>
      <c r="L90" s="416"/>
      <c r="M90" s="416"/>
      <c r="N90" s="416"/>
      <c r="O90" s="416"/>
      <c r="P90" s="416"/>
      <c r="S90" s="12"/>
      <c r="T90" s="655"/>
      <c r="U90" s="656"/>
      <c r="V90" s="656"/>
      <c r="W90" s="656"/>
      <c r="X90" s="656"/>
      <c r="Y90" s="656"/>
    </row>
    <row r="91" spans="1:25" x14ac:dyDescent="0.25">
      <c r="A91" s="670" t="s">
        <v>22</v>
      </c>
      <c r="B91" s="671"/>
      <c r="C91" s="133">
        <v>14500</v>
      </c>
      <c r="D91" s="133">
        <v>7230</v>
      </c>
      <c r="E91" s="287">
        <v>13500</v>
      </c>
      <c r="F91" s="287">
        <v>0</v>
      </c>
      <c r="G91" s="287">
        <v>0</v>
      </c>
      <c r="H91" s="287">
        <v>0</v>
      </c>
      <c r="I91" s="133">
        <v>13500</v>
      </c>
      <c r="J91" s="150">
        <f>SUM(I91/C91)*100</f>
        <v>93.103448275862064</v>
      </c>
      <c r="K91" s="184"/>
      <c r="L91" s="184"/>
      <c r="M91" s="184"/>
      <c r="N91" s="184"/>
      <c r="O91" s="181"/>
      <c r="S91" s="12"/>
      <c r="T91" s="655"/>
      <c r="U91" s="656"/>
      <c r="V91" s="656"/>
      <c r="W91" s="656"/>
      <c r="X91" s="656"/>
      <c r="Y91" s="656"/>
    </row>
    <row r="92" spans="1:25" ht="16.5" customHeight="1" x14ac:dyDescent="0.25">
      <c r="A92" s="670" t="s">
        <v>23</v>
      </c>
      <c r="B92" s="671"/>
      <c r="C92" s="133">
        <v>95000</v>
      </c>
      <c r="D92" s="248">
        <v>48165.14</v>
      </c>
      <c r="E92" s="287">
        <v>95000</v>
      </c>
      <c r="F92" s="210">
        <v>0</v>
      </c>
      <c r="G92" s="210">
        <v>0</v>
      </c>
      <c r="H92" s="210">
        <v>0</v>
      </c>
      <c r="I92" s="133">
        <v>95000</v>
      </c>
      <c r="J92" s="150">
        <f t="shared" si="16"/>
        <v>100</v>
      </c>
      <c r="K92" s="666"/>
      <c r="L92" s="667"/>
      <c r="M92" s="667"/>
      <c r="N92" s="667"/>
      <c r="O92" s="667"/>
      <c r="P92" s="667"/>
      <c r="Q92" s="667"/>
      <c r="S92" s="12"/>
      <c r="T92" s="655"/>
      <c r="U92" s="656"/>
      <c r="V92" s="656"/>
      <c r="W92" s="656"/>
      <c r="X92" s="656"/>
      <c r="Y92" s="656"/>
    </row>
    <row r="93" spans="1:25" ht="24" customHeight="1" x14ac:dyDescent="0.25">
      <c r="A93" s="672" t="s">
        <v>331</v>
      </c>
      <c r="B93" s="673"/>
      <c r="C93" s="133">
        <v>25000</v>
      </c>
      <c r="D93" s="133">
        <v>8982.06</v>
      </c>
      <c r="E93" s="287">
        <v>30000</v>
      </c>
      <c r="F93" s="287">
        <v>0</v>
      </c>
      <c r="G93" s="287">
        <v>0</v>
      </c>
      <c r="H93" s="287">
        <v>0</v>
      </c>
      <c r="I93" s="133">
        <v>30000</v>
      </c>
      <c r="J93" s="150">
        <f t="shared" si="16"/>
        <v>120</v>
      </c>
      <c r="K93" s="575"/>
      <c r="L93" s="184"/>
      <c r="M93" s="184"/>
      <c r="N93" s="184"/>
      <c r="O93" s="181"/>
      <c r="S93" s="12"/>
      <c r="T93" s="655"/>
      <c r="U93" s="656"/>
      <c r="V93" s="656"/>
      <c r="W93" s="656"/>
      <c r="X93" s="656"/>
      <c r="Y93" s="656"/>
    </row>
    <row r="94" spans="1:25" ht="14.25" customHeight="1" x14ac:dyDescent="0.25">
      <c r="A94" s="672" t="s">
        <v>332</v>
      </c>
      <c r="B94" s="673"/>
      <c r="C94" s="133">
        <v>450</v>
      </c>
      <c r="D94" s="133">
        <v>0</v>
      </c>
      <c r="E94" s="287">
        <v>530</v>
      </c>
      <c r="F94" s="287">
        <v>0</v>
      </c>
      <c r="G94" s="287">
        <v>0</v>
      </c>
      <c r="H94" s="287">
        <v>0</v>
      </c>
      <c r="I94" s="133">
        <v>530</v>
      </c>
      <c r="J94" s="150">
        <f t="shared" si="16"/>
        <v>117.77777777777779</v>
      </c>
      <c r="K94" s="543"/>
      <c r="L94" s="184"/>
      <c r="M94" s="184"/>
      <c r="N94" s="184"/>
      <c r="O94" s="181"/>
      <c r="S94" s="12"/>
      <c r="T94" s="655"/>
      <c r="U94" s="656"/>
      <c r="V94" s="656"/>
      <c r="W94" s="656"/>
      <c r="X94" s="656"/>
      <c r="Y94" s="656"/>
    </row>
    <row r="95" spans="1:25" ht="15.75" thickBot="1" x14ac:dyDescent="0.3">
      <c r="A95" s="663" t="s">
        <v>24</v>
      </c>
      <c r="B95" s="664"/>
      <c r="C95" s="134">
        <v>8500</v>
      </c>
      <c r="D95" s="134">
        <v>4710.76</v>
      </c>
      <c r="E95" s="293">
        <v>8500</v>
      </c>
      <c r="F95" s="293">
        <v>0</v>
      </c>
      <c r="G95" s="293">
        <v>0</v>
      </c>
      <c r="H95" s="293">
        <v>0</v>
      </c>
      <c r="I95" s="134">
        <v>8500</v>
      </c>
      <c r="J95" s="379">
        <f>SUM(I95/C95)*100</f>
        <v>100</v>
      </c>
      <c r="K95" s="184"/>
      <c r="L95" s="184"/>
      <c r="M95" s="184"/>
      <c r="N95" s="184"/>
      <c r="O95" s="181"/>
      <c r="S95" s="12"/>
      <c r="T95" s="655"/>
      <c r="U95" s="656"/>
      <c r="V95" s="656"/>
      <c r="W95" s="656"/>
      <c r="X95" s="656"/>
      <c r="Y95" s="656"/>
    </row>
    <row r="96" spans="1:25" ht="9.75" customHeight="1" thickBot="1" x14ac:dyDescent="0.3">
      <c r="C96" s="24"/>
      <c r="D96" s="13"/>
      <c r="E96" s="223"/>
      <c r="F96" s="223"/>
      <c r="G96" s="223"/>
      <c r="H96" s="223"/>
      <c r="I96" s="208"/>
      <c r="J96" s="224"/>
      <c r="K96" s="181"/>
      <c r="L96" s="181"/>
      <c r="M96" s="181"/>
      <c r="N96" s="181"/>
      <c r="O96" s="181"/>
    </row>
    <row r="97" spans="1:17" ht="24.75" customHeight="1" x14ac:dyDescent="0.25">
      <c r="A97" s="645" t="s">
        <v>93</v>
      </c>
      <c r="B97" s="646"/>
      <c r="C97" s="283">
        <f t="shared" ref="C97:I97" si="17">SUM(C98+C99+C100+C101+C102+C103+C104+C105)</f>
        <v>336500</v>
      </c>
      <c r="D97" s="284">
        <f t="shared" si="17"/>
        <v>180883.27999999997</v>
      </c>
      <c r="E97" s="285">
        <f t="shared" si="17"/>
        <v>163000</v>
      </c>
      <c r="F97" s="285">
        <f t="shared" si="17"/>
        <v>130000</v>
      </c>
      <c r="G97" s="285">
        <f t="shared" si="17"/>
        <v>0</v>
      </c>
      <c r="H97" s="285">
        <f t="shared" si="17"/>
        <v>0</v>
      </c>
      <c r="I97" s="283">
        <f t="shared" si="17"/>
        <v>293000</v>
      </c>
      <c r="J97" s="283">
        <f>SUM(I97/C97)*100</f>
        <v>87.072808320950969</v>
      </c>
      <c r="K97" s="181"/>
      <c r="L97" s="181"/>
      <c r="M97" s="181"/>
      <c r="N97" s="181"/>
      <c r="O97" s="181"/>
    </row>
    <row r="98" spans="1:17" x14ac:dyDescent="0.25">
      <c r="A98" s="647" t="s">
        <v>43</v>
      </c>
      <c r="B98" s="648"/>
      <c r="C98" s="103">
        <v>1500</v>
      </c>
      <c r="D98" s="103">
        <v>699.7</v>
      </c>
      <c r="E98" s="296">
        <v>1500</v>
      </c>
      <c r="F98" s="296">
        <v>0</v>
      </c>
      <c r="G98" s="296">
        <v>0</v>
      </c>
      <c r="H98" s="296">
        <v>0</v>
      </c>
      <c r="I98" s="103">
        <v>1500</v>
      </c>
      <c r="J98" s="220">
        <f>SUM(I98/C98)*100</f>
        <v>100</v>
      </c>
      <c r="K98" s="181"/>
      <c r="L98" s="181"/>
      <c r="M98" s="181"/>
      <c r="N98" s="181"/>
      <c r="O98" s="181"/>
    </row>
    <row r="99" spans="1:17" x14ac:dyDescent="0.25">
      <c r="A99" s="647" t="s">
        <v>44</v>
      </c>
      <c r="B99" s="648"/>
      <c r="C99" s="103">
        <v>25000</v>
      </c>
      <c r="D99" s="103">
        <v>13370</v>
      </c>
      <c r="E99" s="296">
        <v>26500</v>
      </c>
      <c r="F99" s="296">
        <v>0</v>
      </c>
      <c r="G99" s="296">
        <v>0</v>
      </c>
      <c r="H99" s="296">
        <v>0</v>
      </c>
      <c r="I99" s="103">
        <v>26500</v>
      </c>
      <c r="J99" s="220">
        <f t="shared" ref="J99:J105" si="18">SUM(I99/C99)*100</f>
        <v>106</v>
      </c>
      <c r="K99" s="181"/>
      <c r="L99" s="181"/>
      <c r="M99" s="181"/>
      <c r="N99" s="181"/>
      <c r="O99" s="181"/>
    </row>
    <row r="100" spans="1:17" x14ac:dyDescent="0.25">
      <c r="A100" s="647" t="s">
        <v>295</v>
      </c>
      <c r="B100" s="648"/>
      <c r="C100" s="103">
        <v>40000</v>
      </c>
      <c r="D100" s="103">
        <v>21298.78</v>
      </c>
      <c r="E100" s="296">
        <v>40000</v>
      </c>
      <c r="F100" s="296">
        <v>0</v>
      </c>
      <c r="G100" s="296">
        <v>0</v>
      </c>
      <c r="H100" s="296">
        <v>0</v>
      </c>
      <c r="I100" s="103">
        <v>40000</v>
      </c>
      <c r="J100" s="220">
        <f t="shared" si="18"/>
        <v>100</v>
      </c>
      <c r="K100" s="181"/>
      <c r="L100" s="181"/>
      <c r="M100" s="181"/>
      <c r="N100" s="181"/>
      <c r="O100" s="181"/>
    </row>
    <row r="101" spans="1:17" ht="15" customHeight="1" x14ac:dyDescent="0.25">
      <c r="A101" s="639" t="s">
        <v>45</v>
      </c>
      <c r="B101" s="640"/>
      <c r="C101" s="103">
        <v>95000</v>
      </c>
      <c r="D101" s="103">
        <v>45199.519999999997</v>
      </c>
      <c r="E101" s="296">
        <v>95000</v>
      </c>
      <c r="F101" s="296">
        <v>0</v>
      </c>
      <c r="G101" s="296">
        <v>0</v>
      </c>
      <c r="H101" s="296">
        <v>0</v>
      </c>
      <c r="I101" s="103">
        <v>95000</v>
      </c>
      <c r="J101" s="220">
        <f t="shared" si="18"/>
        <v>100</v>
      </c>
      <c r="K101" s="181"/>
      <c r="L101" s="181"/>
      <c r="M101" s="181"/>
      <c r="N101" s="181"/>
      <c r="O101" s="181"/>
    </row>
    <row r="102" spans="1:17" ht="26.25" customHeight="1" x14ac:dyDescent="0.25">
      <c r="A102" s="647" t="s">
        <v>96</v>
      </c>
      <c r="B102" s="648"/>
      <c r="C102" s="103">
        <v>148750</v>
      </c>
      <c r="D102" s="103">
        <v>86943.73</v>
      </c>
      <c r="E102" s="296">
        <v>0</v>
      </c>
      <c r="F102" s="296">
        <v>110500</v>
      </c>
      <c r="G102" s="296">
        <v>0</v>
      </c>
      <c r="H102" s="296">
        <v>0</v>
      </c>
      <c r="I102" s="103">
        <v>110500</v>
      </c>
      <c r="J102" s="220">
        <f t="shared" si="18"/>
        <v>74.285714285714292</v>
      </c>
      <c r="K102" s="576"/>
      <c r="L102" s="443"/>
      <c r="M102" s="443"/>
      <c r="N102" s="443"/>
      <c r="O102" s="443"/>
      <c r="P102" s="443"/>
      <c r="Q102" s="62"/>
    </row>
    <row r="103" spans="1:17" ht="36.75" customHeight="1" x14ac:dyDescent="0.25">
      <c r="A103" s="672" t="s">
        <v>97</v>
      </c>
      <c r="B103" s="673"/>
      <c r="C103" s="103">
        <v>22750</v>
      </c>
      <c r="D103" s="103">
        <v>11003.81</v>
      </c>
      <c r="E103" s="296">
        <v>0</v>
      </c>
      <c r="F103" s="296">
        <v>16900</v>
      </c>
      <c r="G103" s="296">
        <v>0</v>
      </c>
      <c r="H103" s="296">
        <v>0</v>
      </c>
      <c r="I103" s="103">
        <v>16900</v>
      </c>
      <c r="J103" s="220">
        <f t="shared" si="18"/>
        <v>74.285714285714292</v>
      </c>
      <c r="K103" s="576"/>
      <c r="L103" s="443"/>
      <c r="M103" s="443"/>
      <c r="N103" s="443"/>
      <c r="O103" s="443"/>
      <c r="P103" s="443"/>
    </row>
    <row r="104" spans="1:17" ht="24.75" customHeight="1" x14ac:dyDescent="0.25">
      <c r="A104" s="672" t="s">
        <v>98</v>
      </c>
      <c r="B104" s="673"/>
      <c r="C104" s="103">
        <v>2620</v>
      </c>
      <c r="D104" s="103">
        <v>1640.02</v>
      </c>
      <c r="E104" s="296">
        <v>0</v>
      </c>
      <c r="F104" s="296">
        <v>1950</v>
      </c>
      <c r="G104" s="296">
        <v>0</v>
      </c>
      <c r="H104" s="296">
        <v>0</v>
      </c>
      <c r="I104" s="103">
        <v>1950</v>
      </c>
      <c r="J104" s="220">
        <f t="shared" si="18"/>
        <v>74.427480916030532</v>
      </c>
      <c r="K104" s="576"/>
      <c r="L104" s="443"/>
      <c r="M104" s="443"/>
      <c r="N104" s="443"/>
      <c r="O104" s="443"/>
      <c r="P104" s="443"/>
    </row>
    <row r="105" spans="1:17" ht="26.25" customHeight="1" thickBot="1" x14ac:dyDescent="0.3">
      <c r="A105" s="728" t="s">
        <v>246</v>
      </c>
      <c r="B105" s="729"/>
      <c r="C105" s="104">
        <v>880</v>
      </c>
      <c r="D105" s="104">
        <v>727.72</v>
      </c>
      <c r="E105" s="295">
        <v>0</v>
      </c>
      <c r="F105" s="295">
        <v>650</v>
      </c>
      <c r="G105" s="295">
        <v>0</v>
      </c>
      <c r="H105" s="295">
        <v>0</v>
      </c>
      <c r="I105" s="104">
        <v>650</v>
      </c>
      <c r="J105" s="222">
        <f t="shared" si="18"/>
        <v>73.86363636363636</v>
      </c>
      <c r="K105" s="577"/>
      <c r="L105" s="443"/>
      <c r="M105" s="443"/>
      <c r="N105" s="443"/>
      <c r="O105" s="443"/>
      <c r="P105" s="443"/>
    </row>
    <row r="106" spans="1:17" s="170" customFormat="1" ht="26.25" customHeight="1" x14ac:dyDescent="0.25">
      <c r="A106" s="9"/>
      <c r="B106" s="9"/>
      <c r="C106" s="137"/>
      <c r="D106" s="15"/>
      <c r="E106" s="228"/>
      <c r="F106" s="228"/>
      <c r="G106" s="228"/>
      <c r="H106" s="228"/>
      <c r="I106" s="229"/>
      <c r="J106" s="230"/>
      <c r="K106" s="181"/>
      <c r="L106" s="181"/>
      <c r="M106" s="181"/>
      <c r="N106" s="181"/>
      <c r="O106" s="181"/>
    </row>
    <row r="107" spans="1:17" ht="22.5" customHeight="1" thickBot="1" x14ac:dyDescent="0.3">
      <c r="A107" s="9"/>
      <c r="B107" s="9"/>
      <c r="C107" s="15"/>
      <c r="D107" s="15"/>
      <c r="E107" s="226"/>
      <c r="F107" s="226"/>
      <c r="G107" s="226"/>
      <c r="H107" s="226"/>
      <c r="I107" s="226"/>
      <c r="J107" s="230"/>
      <c r="K107" s="181"/>
      <c r="L107" s="181"/>
      <c r="M107" s="181"/>
      <c r="N107" s="181"/>
      <c r="O107" s="181"/>
    </row>
    <row r="108" spans="1:17" ht="30.75" customHeight="1" thickBot="1" x14ac:dyDescent="0.3">
      <c r="A108" s="614" t="s">
        <v>309</v>
      </c>
      <c r="B108" s="617" t="s">
        <v>1</v>
      </c>
      <c r="C108" s="629" t="s">
        <v>446</v>
      </c>
      <c r="D108" s="629"/>
      <c r="E108" s="638" t="s">
        <v>467</v>
      </c>
      <c r="F108" s="638"/>
      <c r="G108" s="638"/>
      <c r="H108" s="638"/>
      <c r="I108" s="638"/>
      <c r="J108" s="634" t="s">
        <v>2</v>
      </c>
      <c r="K108" s="181"/>
      <c r="L108" s="181"/>
      <c r="M108" s="181"/>
      <c r="N108" s="181"/>
      <c r="O108" s="181"/>
    </row>
    <row r="109" spans="1:17" ht="69.75" customHeight="1" thickBot="1" x14ac:dyDescent="0.3">
      <c r="A109" s="614"/>
      <c r="B109" s="617"/>
      <c r="C109" s="274" t="s">
        <v>466</v>
      </c>
      <c r="D109" s="275" t="s">
        <v>445</v>
      </c>
      <c r="E109" s="276" t="s">
        <v>85</v>
      </c>
      <c r="F109" s="276" t="s">
        <v>92</v>
      </c>
      <c r="G109" s="276" t="s">
        <v>86</v>
      </c>
      <c r="H109" s="276" t="s">
        <v>91</v>
      </c>
      <c r="I109" s="274" t="s">
        <v>266</v>
      </c>
      <c r="J109" s="634"/>
      <c r="K109" s="181"/>
      <c r="L109" s="181"/>
      <c r="M109" s="181"/>
      <c r="N109" s="181"/>
      <c r="O109" s="181"/>
    </row>
    <row r="110" spans="1:17" ht="16.5" customHeight="1" thickBot="1" x14ac:dyDescent="0.3">
      <c r="A110" s="277">
        <v>1</v>
      </c>
      <c r="B110" s="277">
        <v>2</v>
      </c>
      <c r="C110" s="278">
        <v>3</v>
      </c>
      <c r="D110" s="277">
        <v>4</v>
      </c>
      <c r="E110" s="277">
        <v>5</v>
      </c>
      <c r="F110" s="277">
        <v>6</v>
      </c>
      <c r="G110" s="277">
        <v>7</v>
      </c>
      <c r="H110" s="277">
        <v>8</v>
      </c>
      <c r="I110" s="278">
        <v>9</v>
      </c>
      <c r="J110" s="277" t="s">
        <v>267</v>
      </c>
      <c r="K110" s="181"/>
      <c r="L110" s="181"/>
      <c r="M110" s="181"/>
      <c r="N110" s="181"/>
      <c r="O110" s="181"/>
    </row>
    <row r="111" spans="1:17" ht="8.25" customHeight="1" thickBot="1" x14ac:dyDescent="0.3">
      <c r="A111" s="9"/>
      <c r="B111" s="9"/>
      <c r="C111" s="5"/>
      <c r="D111" s="5"/>
      <c r="E111" s="231"/>
      <c r="F111" s="231"/>
      <c r="G111" s="231"/>
      <c r="H111" s="231"/>
      <c r="I111" s="76"/>
      <c r="J111" s="231"/>
      <c r="K111" s="181"/>
      <c r="L111" s="181"/>
      <c r="M111" s="181"/>
      <c r="N111" s="181"/>
      <c r="O111" s="181"/>
    </row>
    <row r="112" spans="1:17" ht="15" customHeight="1" x14ac:dyDescent="0.25">
      <c r="A112" s="722" t="s">
        <v>25</v>
      </c>
      <c r="B112" s="723"/>
      <c r="C112" s="138">
        <f t="shared" ref="C112:I112" si="19">SUM(C113+C114+C115)</f>
        <v>11200</v>
      </c>
      <c r="D112" s="305">
        <f t="shared" si="19"/>
        <v>5705</v>
      </c>
      <c r="E112" s="306">
        <f t="shared" si="19"/>
        <v>11200</v>
      </c>
      <c r="F112" s="306">
        <f t="shared" si="19"/>
        <v>0</v>
      </c>
      <c r="G112" s="306">
        <f t="shared" si="19"/>
        <v>0</v>
      </c>
      <c r="H112" s="306">
        <f t="shared" si="19"/>
        <v>0</v>
      </c>
      <c r="I112" s="138">
        <f t="shared" si="19"/>
        <v>11200</v>
      </c>
      <c r="J112" s="283">
        <f>SUM(I112/C112)*100</f>
        <v>100</v>
      </c>
      <c r="K112" s="181"/>
      <c r="L112" s="181"/>
      <c r="M112" s="181"/>
      <c r="N112" s="181"/>
      <c r="O112" s="181"/>
    </row>
    <row r="113" spans="1:18" ht="15" customHeight="1" x14ac:dyDescent="0.25">
      <c r="A113" s="615" t="s">
        <v>46</v>
      </c>
      <c r="B113" s="616"/>
      <c r="C113" s="103">
        <v>7500</v>
      </c>
      <c r="D113" s="103">
        <v>3820</v>
      </c>
      <c r="E113" s="296">
        <v>7500</v>
      </c>
      <c r="F113" s="296">
        <v>0</v>
      </c>
      <c r="G113" s="296">
        <v>0</v>
      </c>
      <c r="H113" s="296">
        <v>0</v>
      </c>
      <c r="I113" s="103">
        <v>7500</v>
      </c>
      <c r="J113" s="220">
        <f>SUM(I113/C113)*100</f>
        <v>100</v>
      </c>
      <c r="K113" s="181"/>
      <c r="L113" s="181"/>
      <c r="M113" s="181"/>
      <c r="N113" s="181"/>
      <c r="O113" s="181"/>
    </row>
    <row r="114" spans="1:18" ht="15" customHeight="1" x14ac:dyDescent="0.25">
      <c r="A114" s="615" t="s">
        <v>47</v>
      </c>
      <c r="B114" s="616"/>
      <c r="C114" s="103">
        <v>3650</v>
      </c>
      <c r="D114" s="103">
        <v>1885</v>
      </c>
      <c r="E114" s="296">
        <v>3650</v>
      </c>
      <c r="F114" s="296">
        <v>0</v>
      </c>
      <c r="G114" s="296">
        <v>0</v>
      </c>
      <c r="H114" s="296">
        <v>0</v>
      </c>
      <c r="I114" s="103">
        <v>3650</v>
      </c>
      <c r="J114" s="220">
        <f>SUM(I114/C114)*100</f>
        <v>100</v>
      </c>
      <c r="K114" s="181"/>
      <c r="L114" s="181"/>
      <c r="M114" s="181"/>
      <c r="N114" s="181"/>
      <c r="O114" s="181"/>
    </row>
    <row r="115" spans="1:18" ht="15" customHeight="1" thickBot="1" x14ac:dyDescent="0.3">
      <c r="A115" s="618" t="s">
        <v>48</v>
      </c>
      <c r="B115" s="619"/>
      <c r="C115" s="104">
        <v>50</v>
      </c>
      <c r="D115" s="104">
        <v>0</v>
      </c>
      <c r="E115" s="295">
        <v>50</v>
      </c>
      <c r="F115" s="295">
        <v>0</v>
      </c>
      <c r="G115" s="295">
        <v>0</v>
      </c>
      <c r="H115" s="295">
        <v>0</v>
      </c>
      <c r="I115" s="104">
        <v>50</v>
      </c>
      <c r="J115" s="222">
        <f>SUM(I115/C115)*100</f>
        <v>100</v>
      </c>
      <c r="K115" s="181"/>
      <c r="L115" s="181"/>
      <c r="M115" s="181"/>
      <c r="N115" s="181"/>
      <c r="O115" s="181"/>
    </row>
    <row r="116" spans="1:18" ht="7.5" customHeight="1" thickBot="1" x14ac:dyDescent="0.3">
      <c r="A116" s="13"/>
      <c r="B116" s="13"/>
      <c r="C116" s="136"/>
      <c r="D116" s="14"/>
      <c r="E116" s="232"/>
      <c r="F116" s="232"/>
      <c r="G116" s="232"/>
      <c r="H116" s="232"/>
      <c r="I116" s="310"/>
      <c r="J116" s="224"/>
      <c r="K116" s="181"/>
      <c r="L116" s="181"/>
      <c r="M116" s="181"/>
      <c r="N116" s="181"/>
      <c r="O116" s="181"/>
    </row>
    <row r="117" spans="1:18" ht="15.75" customHeight="1" x14ac:dyDescent="0.25">
      <c r="A117" s="722" t="s">
        <v>26</v>
      </c>
      <c r="B117" s="723"/>
      <c r="C117" s="138">
        <f>SUM(C118+C119+C120+C121)</f>
        <v>25300</v>
      </c>
      <c r="D117" s="138">
        <f t="shared" ref="D117:I117" si="20">SUM(D118+D119+D120+D121)</f>
        <v>17976.810000000001</v>
      </c>
      <c r="E117" s="306">
        <f t="shared" si="20"/>
        <v>25600</v>
      </c>
      <c r="F117" s="138">
        <f t="shared" si="20"/>
        <v>0</v>
      </c>
      <c r="G117" s="138">
        <f t="shared" si="20"/>
        <v>0</v>
      </c>
      <c r="H117" s="138">
        <f t="shared" si="20"/>
        <v>0</v>
      </c>
      <c r="I117" s="138">
        <f t="shared" si="20"/>
        <v>25600</v>
      </c>
      <c r="J117" s="283">
        <f>SUM(I117/C117)*100</f>
        <v>101.18577075098814</v>
      </c>
      <c r="K117" s="181"/>
      <c r="L117" s="181"/>
      <c r="M117" s="181"/>
      <c r="N117" s="181"/>
      <c r="O117" s="181"/>
    </row>
    <row r="118" spans="1:18" ht="15.75" customHeight="1" x14ac:dyDescent="0.25">
      <c r="A118" s="615" t="s">
        <v>49</v>
      </c>
      <c r="B118" s="616"/>
      <c r="C118" s="103">
        <v>4700</v>
      </c>
      <c r="D118" s="103">
        <v>4365</v>
      </c>
      <c r="E118" s="296">
        <v>5000</v>
      </c>
      <c r="F118" s="296">
        <v>0</v>
      </c>
      <c r="G118" s="296">
        <v>0</v>
      </c>
      <c r="H118" s="296">
        <v>0</v>
      </c>
      <c r="I118" s="103">
        <v>5000</v>
      </c>
      <c r="J118" s="220">
        <f>SUM(I118/C118)*100</f>
        <v>106.38297872340425</v>
      </c>
      <c r="K118" s="712"/>
      <c r="L118" s="713"/>
      <c r="M118" s="713"/>
      <c r="N118" s="713"/>
      <c r="O118" s="713"/>
      <c r="P118" s="713"/>
    </row>
    <row r="119" spans="1:18" ht="15.75" customHeight="1" x14ac:dyDescent="0.25">
      <c r="A119" s="615" t="s">
        <v>50</v>
      </c>
      <c r="B119" s="616"/>
      <c r="C119" s="103">
        <v>100</v>
      </c>
      <c r="D119" s="103">
        <v>33.880000000000003</v>
      </c>
      <c r="E119" s="296">
        <v>100</v>
      </c>
      <c r="F119" s="296">
        <v>0</v>
      </c>
      <c r="G119" s="296">
        <v>0</v>
      </c>
      <c r="H119" s="296">
        <v>0</v>
      </c>
      <c r="I119" s="103">
        <v>100</v>
      </c>
      <c r="J119" s="220">
        <f>SUM(I119/C119)*100</f>
        <v>100</v>
      </c>
      <c r="K119" s="181"/>
      <c r="L119" s="181"/>
      <c r="M119" s="181"/>
      <c r="N119" s="181"/>
      <c r="O119" s="181"/>
    </row>
    <row r="120" spans="1:18" ht="14.25" customHeight="1" x14ac:dyDescent="0.25">
      <c r="A120" s="615" t="s">
        <v>333</v>
      </c>
      <c r="B120" s="616"/>
      <c r="C120" s="103">
        <v>15500</v>
      </c>
      <c r="D120" s="103">
        <v>13577.93</v>
      </c>
      <c r="E120" s="296">
        <v>15500</v>
      </c>
      <c r="F120" s="296">
        <v>0</v>
      </c>
      <c r="G120" s="296">
        <v>0</v>
      </c>
      <c r="H120" s="296">
        <v>0</v>
      </c>
      <c r="I120" s="103">
        <v>15500</v>
      </c>
      <c r="J120" s="220">
        <f>SUM(I120/C120)*100</f>
        <v>100</v>
      </c>
      <c r="K120" s="181"/>
      <c r="L120" s="181"/>
      <c r="M120" s="181"/>
      <c r="N120" s="181"/>
      <c r="O120" s="181"/>
    </row>
    <row r="121" spans="1:18" ht="15.75" customHeight="1" thickBot="1" x14ac:dyDescent="0.3">
      <c r="A121" s="657" t="s">
        <v>51</v>
      </c>
      <c r="B121" s="658"/>
      <c r="C121" s="104">
        <v>5000</v>
      </c>
      <c r="D121" s="104">
        <v>0</v>
      </c>
      <c r="E121" s="295">
        <v>5000</v>
      </c>
      <c r="F121" s="295">
        <v>0</v>
      </c>
      <c r="G121" s="295">
        <v>0</v>
      </c>
      <c r="H121" s="295">
        <v>0</v>
      </c>
      <c r="I121" s="104">
        <v>5000</v>
      </c>
      <c r="J121" s="222">
        <f>SUM(I121/C121)*100</f>
        <v>100</v>
      </c>
      <c r="K121" s="696"/>
      <c r="L121" s="697"/>
      <c r="M121" s="697"/>
      <c r="N121" s="697"/>
      <c r="O121" s="697"/>
      <c r="P121" s="697"/>
      <c r="Q121" s="697"/>
      <c r="R121" s="697"/>
    </row>
    <row r="122" spans="1:18" ht="11.25" customHeight="1" thickBot="1" x14ac:dyDescent="0.3">
      <c r="A122" s="64"/>
      <c r="B122" s="64"/>
      <c r="C122" s="137"/>
      <c r="D122" s="15"/>
      <c r="E122" s="228"/>
      <c r="F122" s="228"/>
      <c r="G122" s="228"/>
      <c r="H122" s="228"/>
      <c r="I122" s="202"/>
      <c r="J122" s="233"/>
      <c r="K122" s="181"/>
      <c r="L122" s="181"/>
      <c r="M122" s="181"/>
      <c r="N122" s="181"/>
      <c r="O122" s="181"/>
    </row>
    <row r="123" spans="1:18" ht="15.75" customHeight="1" x14ac:dyDescent="0.25">
      <c r="A123" s="682" t="s">
        <v>52</v>
      </c>
      <c r="B123" s="683"/>
      <c r="C123" s="138">
        <f t="shared" ref="C123:I123" si="21">SUM(C124)</f>
        <v>5000</v>
      </c>
      <c r="D123" s="305">
        <f t="shared" si="21"/>
        <v>1335</v>
      </c>
      <c r="E123" s="306">
        <f t="shared" si="21"/>
        <v>5000</v>
      </c>
      <c r="F123" s="306">
        <f t="shared" si="21"/>
        <v>0</v>
      </c>
      <c r="G123" s="306">
        <f t="shared" si="21"/>
        <v>0</v>
      </c>
      <c r="H123" s="306">
        <f t="shared" si="21"/>
        <v>0</v>
      </c>
      <c r="I123" s="138">
        <f t="shared" si="21"/>
        <v>5000</v>
      </c>
      <c r="J123" s="283">
        <f>SUM(I123/C123)*100</f>
        <v>100</v>
      </c>
      <c r="K123" s="181"/>
      <c r="L123" s="181"/>
      <c r="M123" s="181"/>
      <c r="N123" s="181"/>
      <c r="O123" s="181"/>
    </row>
    <row r="124" spans="1:18" ht="15.75" customHeight="1" thickBot="1" x14ac:dyDescent="0.3">
      <c r="A124" s="618" t="s">
        <v>53</v>
      </c>
      <c r="B124" s="619"/>
      <c r="C124" s="104">
        <v>5000</v>
      </c>
      <c r="D124" s="104">
        <v>1335</v>
      </c>
      <c r="E124" s="295">
        <v>5000</v>
      </c>
      <c r="F124" s="295">
        <v>0</v>
      </c>
      <c r="G124" s="295">
        <v>0</v>
      </c>
      <c r="H124" s="295">
        <v>0</v>
      </c>
      <c r="I124" s="104">
        <v>5000</v>
      </c>
      <c r="J124" s="222">
        <f>SUM(I124/C124)*100</f>
        <v>100</v>
      </c>
      <c r="K124" s="181"/>
      <c r="L124" s="181"/>
      <c r="M124" s="181"/>
      <c r="N124" s="181"/>
      <c r="O124" s="181"/>
    </row>
    <row r="125" spans="1:18" ht="6" customHeight="1" thickBot="1" x14ac:dyDescent="0.3">
      <c r="A125" s="64"/>
      <c r="B125" s="64"/>
      <c r="C125" s="137"/>
      <c r="D125" s="15"/>
      <c r="E125" s="228"/>
      <c r="F125" s="228"/>
      <c r="G125" s="228"/>
      <c r="H125" s="228"/>
      <c r="I125" s="229"/>
      <c r="J125" s="226"/>
      <c r="K125" s="181"/>
      <c r="L125" s="181"/>
      <c r="M125" s="7"/>
      <c r="N125" s="181"/>
      <c r="O125" s="181"/>
    </row>
    <row r="126" spans="1:18" ht="29.25" customHeight="1" thickBot="1" x14ac:dyDescent="0.3">
      <c r="A126" s="724" t="s">
        <v>61</v>
      </c>
      <c r="B126" s="725"/>
      <c r="C126" s="311">
        <f t="shared" ref="C126:I126" si="22">SUM(C128+C134)</f>
        <v>285150</v>
      </c>
      <c r="D126" s="311">
        <f t="shared" si="22"/>
        <v>62939.839999999997</v>
      </c>
      <c r="E126" s="311">
        <f t="shared" si="22"/>
        <v>0</v>
      </c>
      <c r="F126" s="311">
        <f t="shared" si="22"/>
        <v>0</v>
      </c>
      <c r="G126" s="311">
        <f t="shared" si="22"/>
        <v>270000</v>
      </c>
      <c r="H126" s="311">
        <f t="shared" si="22"/>
        <v>10000</v>
      </c>
      <c r="I126" s="311">
        <f t="shared" si="22"/>
        <v>280000</v>
      </c>
      <c r="J126" s="298">
        <f>SUM(I126/C126)*100</f>
        <v>98.193933017709981</v>
      </c>
      <c r="K126" s="181"/>
      <c r="L126" s="181"/>
      <c r="M126" s="181"/>
      <c r="N126" s="181"/>
      <c r="O126" s="181"/>
    </row>
    <row r="127" spans="1:18" ht="12.75" customHeight="1" thickBot="1" x14ac:dyDescent="0.3">
      <c r="A127" s="64"/>
      <c r="B127" s="64"/>
      <c r="C127" s="137"/>
      <c r="D127" s="15"/>
      <c r="E127" s="228"/>
      <c r="F127" s="228"/>
      <c r="G127" s="228"/>
      <c r="H127" s="228"/>
      <c r="I127" s="202"/>
      <c r="J127" s="233"/>
      <c r="K127" s="181"/>
      <c r="L127" s="181"/>
      <c r="M127" s="181"/>
      <c r="N127" s="181"/>
      <c r="O127" s="181"/>
    </row>
    <row r="128" spans="1:18" ht="24.75" customHeight="1" x14ac:dyDescent="0.25">
      <c r="A128" s="720" t="s">
        <v>59</v>
      </c>
      <c r="B128" s="721"/>
      <c r="C128" s="138">
        <f t="shared" ref="C128:I128" si="23">SUM(C129)</f>
        <v>35000</v>
      </c>
      <c r="D128" s="305">
        <f t="shared" si="23"/>
        <v>0</v>
      </c>
      <c r="E128" s="306">
        <f t="shared" si="23"/>
        <v>0</v>
      </c>
      <c r="F128" s="306">
        <f t="shared" si="23"/>
        <v>0</v>
      </c>
      <c r="G128" s="306">
        <f t="shared" si="23"/>
        <v>0</v>
      </c>
      <c r="H128" s="306">
        <f t="shared" si="23"/>
        <v>10000</v>
      </c>
      <c r="I128" s="138">
        <f t="shared" si="23"/>
        <v>10000</v>
      </c>
      <c r="J128" s="349">
        <f>SUM(I128/C128)*100</f>
        <v>28.571428571428569</v>
      </c>
      <c r="K128" s="181"/>
      <c r="L128" s="181"/>
      <c r="M128" s="181"/>
      <c r="N128" s="181"/>
      <c r="O128" s="181"/>
    </row>
    <row r="129" spans="1:18" ht="15.75" customHeight="1" thickBot="1" x14ac:dyDescent="0.3">
      <c r="A129" s="618" t="s">
        <v>296</v>
      </c>
      <c r="B129" s="619"/>
      <c r="C129" s="104">
        <v>35000</v>
      </c>
      <c r="D129" s="104">
        <v>0</v>
      </c>
      <c r="E129" s="221">
        <v>0</v>
      </c>
      <c r="F129" s="221">
        <v>0</v>
      </c>
      <c r="G129" s="295">
        <v>0</v>
      </c>
      <c r="H129" s="295">
        <v>10000</v>
      </c>
      <c r="I129" s="104">
        <v>10000</v>
      </c>
      <c r="J129" s="222">
        <f>SUM(I129/C129)*100</f>
        <v>28.571428571428569</v>
      </c>
      <c r="K129" s="553"/>
      <c r="L129" s="518"/>
      <c r="M129" s="518"/>
      <c r="N129" s="518"/>
      <c r="O129" s="518"/>
      <c r="P129" s="518"/>
      <c r="Q129" s="518"/>
      <c r="R129" s="518"/>
    </row>
    <row r="130" spans="1:18" ht="76.5" customHeight="1" thickBot="1" x14ac:dyDescent="0.3">
      <c r="A130" s="8"/>
      <c r="B130" s="8"/>
      <c r="C130" s="3"/>
      <c r="D130" s="3"/>
      <c r="E130" s="3"/>
      <c r="F130" s="3"/>
      <c r="G130" s="3"/>
      <c r="H130" s="3" t="s">
        <v>83</v>
      </c>
      <c r="I130" s="3"/>
      <c r="J130" s="3"/>
      <c r="K130" s="181"/>
      <c r="L130" s="181"/>
      <c r="M130" s="181"/>
      <c r="N130" s="181"/>
      <c r="O130" s="1"/>
    </row>
    <row r="131" spans="1:18" ht="30.75" customHeight="1" thickBot="1" x14ac:dyDescent="0.3">
      <c r="A131" s="614" t="s">
        <v>309</v>
      </c>
      <c r="B131" s="617" t="s">
        <v>1</v>
      </c>
      <c r="C131" s="629" t="s">
        <v>446</v>
      </c>
      <c r="D131" s="629"/>
      <c r="E131" s="638" t="s">
        <v>467</v>
      </c>
      <c r="F131" s="638"/>
      <c r="G131" s="638"/>
      <c r="H131" s="638"/>
      <c r="I131" s="638"/>
      <c r="J131" s="634" t="s">
        <v>2</v>
      </c>
      <c r="K131" s="181"/>
      <c r="L131" s="181"/>
      <c r="M131" s="181"/>
      <c r="N131" s="181"/>
      <c r="O131" s="181"/>
    </row>
    <row r="132" spans="1:18" ht="63" customHeight="1" thickBot="1" x14ac:dyDescent="0.3">
      <c r="A132" s="614"/>
      <c r="B132" s="617"/>
      <c r="C132" s="274" t="s">
        <v>466</v>
      </c>
      <c r="D132" s="275" t="s">
        <v>445</v>
      </c>
      <c r="E132" s="276" t="s">
        <v>85</v>
      </c>
      <c r="F132" s="276" t="s">
        <v>92</v>
      </c>
      <c r="G132" s="276" t="s">
        <v>86</v>
      </c>
      <c r="H132" s="276" t="s">
        <v>91</v>
      </c>
      <c r="I132" s="274" t="s">
        <v>266</v>
      </c>
      <c r="J132" s="634"/>
      <c r="K132" s="181"/>
      <c r="L132" s="524" t="s">
        <v>83</v>
      </c>
      <c r="M132" s="181"/>
      <c r="N132" s="181"/>
      <c r="O132" s="181"/>
    </row>
    <row r="133" spans="1:18" ht="15.75" thickBot="1" x14ac:dyDescent="0.3">
      <c r="A133" s="277">
        <v>1</v>
      </c>
      <c r="B133" s="277">
        <v>2</v>
      </c>
      <c r="C133" s="278">
        <v>3</v>
      </c>
      <c r="D133" s="277">
        <v>4</v>
      </c>
      <c r="E133" s="277">
        <v>5</v>
      </c>
      <c r="F133" s="277">
        <v>6</v>
      </c>
      <c r="G133" s="277">
        <v>7</v>
      </c>
      <c r="H133" s="277">
        <v>8</v>
      </c>
      <c r="I133" s="278">
        <v>9</v>
      </c>
      <c r="J133" s="277" t="s">
        <v>267</v>
      </c>
      <c r="K133" s="181"/>
      <c r="L133" s="181"/>
      <c r="M133" s="181"/>
      <c r="N133" s="181"/>
      <c r="O133" s="181"/>
    </row>
    <row r="134" spans="1:18" ht="27.75" customHeight="1" x14ac:dyDescent="0.25">
      <c r="A134" s="720" t="s">
        <v>27</v>
      </c>
      <c r="B134" s="721"/>
      <c r="C134" s="138">
        <f t="shared" ref="C134:I134" si="24">SUM(C135:C137)</f>
        <v>250150</v>
      </c>
      <c r="D134" s="138">
        <f t="shared" si="24"/>
        <v>62939.839999999997</v>
      </c>
      <c r="E134" s="138">
        <f t="shared" si="24"/>
        <v>0</v>
      </c>
      <c r="F134" s="138">
        <f t="shared" si="24"/>
        <v>0</v>
      </c>
      <c r="G134" s="138">
        <f t="shared" si="24"/>
        <v>270000</v>
      </c>
      <c r="H134" s="138">
        <f t="shared" si="24"/>
        <v>0</v>
      </c>
      <c r="I134" s="138">
        <f t="shared" si="24"/>
        <v>270000</v>
      </c>
      <c r="J134" s="283">
        <f>SUM(I134/C134)*100</f>
        <v>107.93523885668598</v>
      </c>
      <c r="K134" s="181"/>
      <c r="L134" s="181"/>
      <c r="M134" s="181"/>
      <c r="N134" s="181"/>
      <c r="O134" s="181"/>
    </row>
    <row r="135" spans="1:18" s="181" customFormat="1" ht="14.25" customHeight="1" x14ac:dyDescent="0.25">
      <c r="A135" s="632" t="s">
        <v>468</v>
      </c>
      <c r="B135" s="633"/>
      <c r="C135" s="179">
        <v>0</v>
      </c>
      <c r="D135" s="179">
        <v>0</v>
      </c>
      <c r="E135" s="234">
        <v>0</v>
      </c>
      <c r="F135" s="234">
        <v>0</v>
      </c>
      <c r="G135" s="312">
        <v>20000</v>
      </c>
      <c r="H135" s="312">
        <v>0</v>
      </c>
      <c r="I135" s="179">
        <v>20000</v>
      </c>
      <c r="J135" s="517">
        <v>0</v>
      </c>
      <c r="K135" s="531"/>
      <c r="L135" s="532"/>
      <c r="M135" s="532"/>
      <c r="N135" s="532"/>
      <c r="O135" s="532"/>
      <c r="P135" s="532"/>
      <c r="Q135" s="532"/>
      <c r="R135" s="532"/>
    </row>
    <row r="136" spans="1:18" s="515" customFormat="1" ht="14.25" customHeight="1" x14ac:dyDescent="0.25">
      <c r="A136" s="632" t="s">
        <v>385</v>
      </c>
      <c r="B136" s="633"/>
      <c r="C136" s="179">
        <v>125000</v>
      </c>
      <c r="D136" s="179">
        <v>0</v>
      </c>
      <c r="E136" s="234">
        <v>0</v>
      </c>
      <c r="F136" s="234">
        <v>0</v>
      </c>
      <c r="G136" s="312">
        <v>125000</v>
      </c>
      <c r="H136" s="312"/>
      <c r="I136" s="179">
        <v>125000</v>
      </c>
      <c r="J136" s="516">
        <f>SUM(I136/C136)*100</f>
        <v>100</v>
      </c>
      <c r="K136" s="519"/>
      <c r="L136" s="520"/>
      <c r="M136" s="520"/>
      <c r="N136" s="520"/>
      <c r="O136" s="520"/>
      <c r="P136" s="520"/>
      <c r="Q136" s="520"/>
      <c r="R136" s="520"/>
    </row>
    <row r="137" spans="1:18" ht="15.75" thickBot="1" x14ac:dyDescent="0.3">
      <c r="A137" s="632" t="s">
        <v>66</v>
      </c>
      <c r="B137" s="633"/>
      <c r="C137" s="179">
        <v>125150</v>
      </c>
      <c r="D137" s="104">
        <v>62939.839999999997</v>
      </c>
      <c r="E137" s="234">
        <v>0</v>
      </c>
      <c r="F137" s="234">
        <v>0</v>
      </c>
      <c r="G137" s="312">
        <v>125000</v>
      </c>
      <c r="H137" s="312">
        <v>0</v>
      </c>
      <c r="I137" s="179">
        <v>125000</v>
      </c>
      <c r="J137" s="235">
        <f>SUM(I136/C136)*100</f>
        <v>100</v>
      </c>
      <c r="K137" s="521"/>
      <c r="L137" s="522"/>
      <c r="M137" s="522"/>
      <c r="N137" s="522"/>
      <c r="O137" s="431"/>
      <c r="P137" s="431"/>
      <c r="Q137" s="205"/>
      <c r="R137" s="205"/>
    </row>
    <row r="138" spans="1:18" ht="18.75" customHeight="1" thickBot="1" x14ac:dyDescent="0.3">
      <c r="A138" s="624" t="s">
        <v>28</v>
      </c>
      <c r="B138" s="624"/>
      <c r="C138" s="298">
        <f t="shared" ref="C138:I138" si="25">SUM(C139+C141+C144)</f>
        <v>1768020</v>
      </c>
      <c r="D138" s="298">
        <f t="shared" si="25"/>
        <v>145019.88999999998</v>
      </c>
      <c r="E138" s="299">
        <f t="shared" si="25"/>
        <v>0</v>
      </c>
      <c r="F138" s="299">
        <f t="shared" si="25"/>
        <v>0</v>
      </c>
      <c r="G138" s="307">
        <f t="shared" si="25"/>
        <v>794150</v>
      </c>
      <c r="H138" s="307">
        <f t="shared" si="25"/>
        <v>175000</v>
      </c>
      <c r="I138" s="298">
        <f t="shared" si="25"/>
        <v>969150</v>
      </c>
      <c r="J138" s="327">
        <f>SUM(I138/C138)*100</f>
        <v>54.815556385108763</v>
      </c>
      <c r="K138" s="181"/>
      <c r="L138" s="181"/>
      <c r="M138" s="181"/>
      <c r="N138" s="181"/>
      <c r="O138" s="181"/>
    </row>
    <row r="139" spans="1:18" ht="25.5" customHeight="1" x14ac:dyDescent="0.25">
      <c r="A139" s="625" t="s">
        <v>268</v>
      </c>
      <c r="B139" s="626"/>
      <c r="C139" s="197">
        <f>SUM(C140)</f>
        <v>250000</v>
      </c>
      <c r="D139" s="198">
        <f t="shared" ref="D139:J139" si="26">SUM(D140)</f>
        <v>0</v>
      </c>
      <c r="E139" s="308">
        <f t="shared" si="26"/>
        <v>0</v>
      </c>
      <c r="F139" s="308">
        <f t="shared" si="26"/>
        <v>0</v>
      </c>
      <c r="G139" s="308">
        <f t="shared" si="26"/>
        <v>0</v>
      </c>
      <c r="H139" s="308">
        <f t="shared" si="26"/>
        <v>175000</v>
      </c>
      <c r="I139" s="197">
        <f t="shared" si="26"/>
        <v>175000</v>
      </c>
      <c r="J139" s="198">
        <f t="shared" si="26"/>
        <v>70</v>
      </c>
      <c r="K139" s="716"/>
      <c r="L139" s="717"/>
      <c r="M139" s="717"/>
      <c r="N139" s="717"/>
      <c r="O139" s="717"/>
      <c r="P139" s="717"/>
    </row>
    <row r="140" spans="1:18" ht="24" customHeight="1" x14ac:dyDescent="0.25">
      <c r="A140" s="612" t="s">
        <v>297</v>
      </c>
      <c r="B140" s="613"/>
      <c r="C140" s="103">
        <v>250000</v>
      </c>
      <c r="D140" s="103">
        <v>0</v>
      </c>
      <c r="E140" s="225">
        <v>0</v>
      </c>
      <c r="F140" s="225">
        <v>0</v>
      </c>
      <c r="G140" s="296">
        <v>0</v>
      </c>
      <c r="H140" s="296">
        <v>175000</v>
      </c>
      <c r="I140" s="242">
        <v>175000</v>
      </c>
      <c r="J140" s="236">
        <f>SUM(I140/C140)*100</f>
        <v>70</v>
      </c>
      <c r="K140" s="571"/>
      <c r="L140" s="537"/>
      <c r="M140" s="537"/>
      <c r="N140" s="537"/>
      <c r="O140" s="537"/>
      <c r="P140" s="537"/>
      <c r="Q140" s="537"/>
    </row>
    <row r="141" spans="1:18" ht="24.75" customHeight="1" x14ac:dyDescent="0.25">
      <c r="A141" s="627" t="s">
        <v>269</v>
      </c>
      <c r="B141" s="628"/>
      <c r="C141" s="144">
        <f t="shared" ref="C141:I141" si="27">SUM(C142:C143)</f>
        <v>1508020</v>
      </c>
      <c r="D141" s="144">
        <f t="shared" si="27"/>
        <v>142849.16999999998</v>
      </c>
      <c r="E141" s="144">
        <f t="shared" si="27"/>
        <v>0</v>
      </c>
      <c r="F141" s="144">
        <f t="shared" si="27"/>
        <v>0</v>
      </c>
      <c r="G141" s="144">
        <f t="shared" si="27"/>
        <v>784150</v>
      </c>
      <c r="H141" s="144">
        <f t="shared" si="27"/>
        <v>0</v>
      </c>
      <c r="I141" s="144">
        <f t="shared" si="27"/>
        <v>784150</v>
      </c>
      <c r="J141" s="289">
        <f>SUM(I141/C141)*100</f>
        <v>51.998647232795328</v>
      </c>
      <c r="K141" s="714"/>
      <c r="L141" s="715"/>
      <c r="M141" s="715"/>
      <c r="N141" s="715"/>
      <c r="O141" s="715"/>
      <c r="P141" s="715"/>
      <c r="Q141" s="715"/>
    </row>
    <row r="142" spans="1:18" x14ac:dyDescent="0.25">
      <c r="A142" s="612" t="s">
        <v>64</v>
      </c>
      <c r="B142" s="613"/>
      <c r="C142" s="103">
        <v>887020</v>
      </c>
      <c r="D142" s="103">
        <v>92849.17</v>
      </c>
      <c r="E142" s="225">
        <v>0</v>
      </c>
      <c r="F142" s="296">
        <v>0</v>
      </c>
      <c r="G142" s="296">
        <v>684150</v>
      </c>
      <c r="H142" s="296">
        <v>0</v>
      </c>
      <c r="I142" s="103">
        <v>684150</v>
      </c>
      <c r="J142" s="236">
        <f>SUM(I142/C142)*100</f>
        <v>77.129038804085596</v>
      </c>
      <c r="K142" s="513"/>
      <c r="L142" s="544"/>
      <c r="M142" s="544"/>
      <c r="N142" s="544"/>
      <c r="O142" s="544"/>
      <c r="P142" s="544"/>
      <c r="Q142" s="544"/>
    </row>
    <row r="143" spans="1:18" x14ac:dyDescent="0.25">
      <c r="A143" s="612" t="s">
        <v>63</v>
      </c>
      <c r="B143" s="613"/>
      <c r="C143" s="103">
        <v>621000</v>
      </c>
      <c r="D143" s="103">
        <v>50000</v>
      </c>
      <c r="E143" s="225">
        <v>0</v>
      </c>
      <c r="F143" s="296">
        <v>0</v>
      </c>
      <c r="G143" s="296">
        <v>100000</v>
      </c>
      <c r="H143" s="296">
        <v>0</v>
      </c>
      <c r="I143" s="103">
        <v>100000</v>
      </c>
      <c r="J143" s="236">
        <f>SUM(I143/C143)*100</f>
        <v>16.103059581320451</v>
      </c>
      <c r="K143" s="513"/>
      <c r="L143" s="514"/>
      <c r="M143" s="514"/>
      <c r="N143" s="514"/>
      <c r="O143" s="514"/>
      <c r="P143" s="514"/>
    </row>
    <row r="144" spans="1:18" ht="25.5" customHeight="1" x14ac:dyDescent="0.25">
      <c r="A144" s="627" t="s">
        <v>60</v>
      </c>
      <c r="B144" s="628"/>
      <c r="C144" s="144">
        <f>SUM(C145)</f>
        <v>10000</v>
      </c>
      <c r="D144" s="25">
        <f t="shared" ref="D144:J144" si="28">SUM(D145)</f>
        <v>2170.7199999999998</v>
      </c>
      <c r="E144" s="309">
        <f t="shared" si="28"/>
        <v>0</v>
      </c>
      <c r="F144" s="309">
        <f t="shared" si="28"/>
        <v>0</v>
      </c>
      <c r="G144" s="309">
        <f>SUM(G145)</f>
        <v>10000</v>
      </c>
      <c r="H144" s="309">
        <f t="shared" si="28"/>
        <v>0</v>
      </c>
      <c r="I144" s="144">
        <f>SUM(I145)</f>
        <v>10000</v>
      </c>
      <c r="J144" s="25">
        <f t="shared" si="28"/>
        <v>100</v>
      </c>
      <c r="K144" s="62"/>
      <c r="L144" s="181"/>
      <c r="M144" s="181"/>
      <c r="N144" s="181"/>
      <c r="O144" s="181"/>
    </row>
    <row r="145" spans="1:17" ht="15" customHeight="1" thickBot="1" x14ac:dyDescent="0.3">
      <c r="A145" s="718" t="s">
        <v>65</v>
      </c>
      <c r="B145" s="719"/>
      <c r="C145" s="179">
        <v>10000</v>
      </c>
      <c r="D145" s="179">
        <v>2170.7199999999998</v>
      </c>
      <c r="E145" s="234">
        <v>0</v>
      </c>
      <c r="F145" s="312">
        <v>0</v>
      </c>
      <c r="G145" s="312">
        <v>10000</v>
      </c>
      <c r="H145" s="312">
        <v>0</v>
      </c>
      <c r="I145" s="179">
        <v>10000</v>
      </c>
      <c r="J145" s="237">
        <f>SUM(I145/C145)*100</f>
        <v>100</v>
      </c>
      <c r="K145" s="710"/>
      <c r="L145" s="711"/>
      <c r="M145" s="711"/>
      <c r="N145" s="711"/>
      <c r="O145" s="711"/>
      <c r="P145" s="711"/>
    </row>
    <row r="146" spans="1:17" ht="18" customHeight="1" thickBot="1" x14ac:dyDescent="0.3">
      <c r="A146" s="624" t="s">
        <v>54</v>
      </c>
      <c r="B146" s="624"/>
      <c r="C146" s="298">
        <f>SUM(C147+C148)</f>
        <v>307500</v>
      </c>
      <c r="D146" s="422">
        <f t="shared" ref="D146:I146" si="29">SUM(D147+D148)</f>
        <v>206184</v>
      </c>
      <c r="E146" s="422">
        <f t="shared" si="29"/>
        <v>0</v>
      </c>
      <c r="F146" s="422">
        <f t="shared" si="29"/>
        <v>300000</v>
      </c>
      <c r="G146" s="422">
        <f t="shared" si="29"/>
        <v>0</v>
      </c>
      <c r="H146" s="422">
        <f t="shared" si="29"/>
        <v>0</v>
      </c>
      <c r="I146" s="422">
        <f t="shared" si="29"/>
        <v>300000</v>
      </c>
      <c r="J146" s="298">
        <f>SUM(I146/C146)*100</f>
        <v>97.560975609756099</v>
      </c>
      <c r="K146" s="708"/>
      <c r="L146" s="709"/>
      <c r="M146" s="709"/>
      <c r="N146" s="709"/>
      <c r="O146" s="709"/>
      <c r="P146" s="709"/>
      <c r="Q146" s="709"/>
    </row>
    <row r="147" spans="1:17" s="421" customFormat="1" ht="18" customHeight="1" x14ac:dyDescent="0.25">
      <c r="A147" s="630" t="s">
        <v>94</v>
      </c>
      <c r="B147" s="631"/>
      <c r="C147" s="503">
        <v>300000</v>
      </c>
      <c r="D147" s="424">
        <v>200366</v>
      </c>
      <c r="E147" s="434">
        <v>0</v>
      </c>
      <c r="F147" s="578">
        <v>300000</v>
      </c>
      <c r="G147" s="433">
        <v>0</v>
      </c>
      <c r="H147" s="433">
        <v>0</v>
      </c>
      <c r="I147" s="503">
        <v>300000</v>
      </c>
      <c r="J147" s="504">
        <f>SUM(I147/C147)*100</f>
        <v>100</v>
      </c>
      <c r="K147" s="571"/>
      <c r="L147" s="526"/>
      <c r="M147" s="526"/>
      <c r="N147" s="526"/>
      <c r="O147" s="526"/>
      <c r="P147" s="526"/>
      <c r="Q147" s="526"/>
    </row>
    <row r="148" spans="1:17" ht="18" customHeight="1" thickBot="1" x14ac:dyDescent="0.3">
      <c r="A148" s="622" t="s">
        <v>449</v>
      </c>
      <c r="B148" s="623"/>
      <c r="C148" s="427">
        <v>7500</v>
      </c>
      <c r="D148" s="428">
        <v>5818</v>
      </c>
      <c r="E148" s="366">
        <v>0</v>
      </c>
      <c r="F148" s="358">
        <v>0</v>
      </c>
      <c r="G148" s="366">
        <v>0</v>
      </c>
      <c r="H148" s="358">
        <v>0</v>
      </c>
      <c r="I148" s="427">
        <v>0</v>
      </c>
      <c r="J148" s="502">
        <v>0</v>
      </c>
      <c r="K148" s="557"/>
      <c r="L148" s="548"/>
      <c r="M148" s="548"/>
      <c r="N148" s="548"/>
      <c r="O148" s="548"/>
      <c r="P148" s="548"/>
    </row>
    <row r="149" spans="1:17" ht="23.25" customHeight="1" thickBot="1" x14ac:dyDescent="0.3">
      <c r="A149" s="620" t="s">
        <v>439</v>
      </c>
      <c r="B149" s="621"/>
      <c r="C149" s="355">
        <v>205000</v>
      </c>
      <c r="D149" s="355">
        <f>SUM(D150)</f>
        <v>0</v>
      </c>
      <c r="E149" s="579">
        <v>200000</v>
      </c>
      <c r="F149" s="356">
        <f>SUM(F150)</f>
        <v>0</v>
      </c>
      <c r="G149" s="356">
        <f>SUM(G150)</f>
        <v>0</v>
      </c>
      <c r="H149" s="356">
        <f>SUM(H150)</f>
        <v>0</v>
      </c>
      <c r="I149" s="355">
        <v>200000</v>
      </c>
      <c r="J149" s="355">
        <f>SUM(I149/C149)*100</f>
        <v>97.560975609756099</v>
      </c>
      <c r="K149" s="610"/>
      <c r="L149" s="611"/>
      <c r="M149" s="443"/>
      <c r="N149" s="443"/>
      <c r="O149" s="443"/>
      <c r="P149" s="443"/>
    </row>
    <row r="150" spans="1:17" ht="13.5" customHeight="1" x14ac:dyDescent="0.25">
      <c r="K150" s="181"/>
      <c r="L150" s="181"/>
      <c r="M150" s="181"/>
      <c r="N150" s="181"/>
      <c r="O150" s="181"/>
    </row>
    <row r="151" spans="1:17" ht="12" customHeight="1" x14ac:dyDescent="0.25">
      <c r="K151" s="181"/>
      <c r="L151" s="181"/>
      <c r="M151" s="181"/>
      <c r="N151" s="140"/>
      <c r="O151" s="140"/>
    </row>
    <row r="152" spans="1:17" ht="21.75" customHeight="1" x14ac:dyDescent="0.25">
      <c r="K152" s="181"/>
      <c r="L152" s="181"/>
      <c r="M152" s="181"/>
      <c r="N152" s="140"/>
      <c r="O152" s="140"/>
    </row>
    <row r="153" spans="1:17" ht="24" customHeight="1" x14ac:dyDescent="0.25">
      <c r="K153" s="181"/>
      <c r="L153" s="181"/>
      <c r="M153" s="181"/>
      <c r="N153" s="181"/>
      <c r="O153" s="181"/>
    </row>
    <row r="154" spans="1:17" ht="24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81"/>
      <c r="L154" s="181"/>
      <c r="M154" s="181"/>
      <c r="N154" s="181"/>
      <c r="O154" s="181"/>
    </row>
    <row r="155" spans="1:17" ht="25.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81"/>
      <c r="L155" s="1"/>
      <c r="M155" s="1"/>
      <c r="N155" s="181"/>
      <c r="O155" s="181"/>
    </row>
    <row r="156" spans="1:17" ht="21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81"/>
      <c r="L156" s="181"/>
      <c r="M156" s="181"/>
      <c r="N156" s="181"/>
      <c r="O156" s="181"/>
    </row>
    <row r="157" spans="1:17" ht="23.2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81"/>
      <c r="L157" s="181"/>
      <c r="M157" s="181"/>
      <c r="N157" s="181"/>
      <c r="O157" s="181"/>
    </row>
    <row r="158" spans="1:17" ht="24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81"/>
      <c r="L158" s="181"/>
      <c r="M158" s="181"/>
      <c r="N158" s="181"/>
      <c r="O158" s="181"/>
    </row>
    <row r="159" spans="1:17" ht="22.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81"/>
      <c r="L159" s="181"/>
      <c r="M159" s="181"/>
      <c r="N159" s="181"/>
      <c r="O159" s="181"/>
    </row>
    <row r="160" spans="1:17" ht="24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81"/>
      <c r="L160" s="181"/>
      <c r="M160" s="181"/>
      <c r="N160" s="181"/>
      <c r="O160" s="181"/>
    </row>
    <row r="161" spans="1:15" ht="24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81"/>
      <c r="L161" s="181"/>
      <c r="M161" s="181"/>
      <c r="N161" s="181"/>
      <c r="O161" s="181"/>
    </row>
    <row r="162" spans="1:15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81"/>
      <c r="L162" s="181"/>
      <c r="M162" s="181"/>
      <c r="N162" s="181"/>
      <c r="O162" s="181"/>
    </row>
    <row r="163" spans="1:15" ht="12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81"/>
      <c r="L163" s="181"/>
      <c r="M163" s="181"/>
      <c r="N163" s="181"/>
      <c r="O163" s="181"/>
    </row>
    <row r="164" spans="1:15" ht="12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81"/>
      <c r="L164" s="181"/>
      <c r="M164" s="181"/>
      <c r="N164" s="181"/>
      <c r="O164" s="181"/>
    </row>
    <row r="165" spans="1:15" ht="27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81"/>
      <c r="L165" s="181"/>
      <c r="M165" s="181"/>
      <c r="N165" s="181"/>
      <c r="O165" s="181"/>
    </row>
    <row r="166" spans="1:15" ht="26.2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81"/>
      <c r="L166" s="181"/>
      <c r="M166" s="181"/>
      <c r="N166" s="181"/>
      <c r="O166" s="181"/>
    </row>
    <row r="167" spans="1:15" ht="24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5" ht="23.2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5" ht="26.2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5" ht="1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5" ht="1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5" ht="1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5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5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5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5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1:10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1:10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1:10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1:10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1:10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1:10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1:10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1:10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1:10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1:10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1:10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1:10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1:10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1:10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1:10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1:10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1:10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1:10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1:10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1:10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1:10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1:10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1:10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1:10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1:10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1:10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1:10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1:10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1:10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1:10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1:10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1:10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1:10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1:10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1:10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1:10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1:10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1:10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1:10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1:10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1:10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1:10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1:10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1:10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1:10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1:10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1:10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1:10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1:10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1:10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1:10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1:10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1:10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1:10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1:10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1:10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1:10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1:10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1:10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1:10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1:10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1:10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1:10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1:10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1:10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1:10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1:10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1:10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1:10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1:10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1:10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1:10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1:10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1:10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1:10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1:10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1:10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1:10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1:10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1:10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1:10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1:10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1:10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1:10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1:10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1:10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1:10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1:10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1:10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1:10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1:10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1:10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1:10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1:10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1:10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1:10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1:10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1:10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1:10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1:10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1:10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1:10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1:10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1:10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1:10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1:10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1:10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1:10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1:10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1:10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1:10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1:10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1:10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1:10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1:10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1:10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1:10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1:10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1:10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1:10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1:10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1:10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1:10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1:10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1:10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1:10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1:10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1:10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1:10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1:10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1:10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1:10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1:10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1:10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1:10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1:10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1:10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1:10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1:10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1:10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1:10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1:10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1:10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1:10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1:10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1:10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1:10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1:10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1:10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1:10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1:10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1:10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1:10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1:10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1:10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1:10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1:10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1:10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1:10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1:10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1:10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1:10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1:10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1:10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1:10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1:10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1:10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1:10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1:10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1:10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1:10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1:10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1:10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1:10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1:10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1:10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1:10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1:10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1:10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1:10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1:10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1:10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1:10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1:10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1:10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1:10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1:10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1:10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1:10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1:10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1:10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1:10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1:10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1:10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1:10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1:10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1:10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1:10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1:10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1:10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1:10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1:10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1:10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1:10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1:10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1:10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1:10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1:10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1:10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1:10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1:10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1:10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1:10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1:10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1:10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1:10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1:10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1:10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1:10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1:10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1:10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1:10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1:10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1:10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1:10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1:10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1:10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1:10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1:10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1:10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1:10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1:10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1:10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1:10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1:10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1:10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1:10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1:10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1:10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1:10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1:10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1:10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1:10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1:10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1:10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1:10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1:10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1:10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1:10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1:10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1:10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1:10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1:10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1:10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1:10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1:10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1:10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1:10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1:10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1:10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1:10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1:10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1:10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1:10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1:10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1:10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1:10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1:10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1:10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1:10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1:10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1:10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1:10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1:10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1:10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1:10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1:10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1:10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1:10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1:10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1:10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1:10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1:10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1:10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1:10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1:10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1:10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1:10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1:10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1:10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1:10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</row>
    <row r="496" spans="1:10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</row>
    <row r="497" spans="1:10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</row>
    <row r="498" spans="1:10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</row>
    <row r="499" spans="1:10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</row>
    <row r="500" spans="1:10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</row>
    <row r="501" spans="1:10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</row>
    <row r="502" spans="1:10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</row>
    <row r="503" spans="1:10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</row>
    <row r="504" spans="1:10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</row>
    <row r="505" spans="1:10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</row>
    <row r="506" spans="1:10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</row>
    <row r="507" spans="1:10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</row>
    <row r="508" spans="1:10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</row>
    <row r="509" spans="1:10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</row>
    <row r="510" spans="1:10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</row>
    <row r="511" spans="1:10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</row>
    <row r="512" spans="1:10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</row>
    <row r="513" spans="1:10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</row>
    <row r="514" spans="1:10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</row>
    <row r="515" spans="1:10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</row>
    <row r="516" spans="1:10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</row>
    <row r="517" spans="1:10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</row>
    <row r="518" spans="1:10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</row>
    <row r="519" spans="1:10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</row>
    <row r="520" spans="1:10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</row>
    <row r="521" spans="1:10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</row>
    <row r="522" spans="1:10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</row>
    <row r="523" spans="1:10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</row>
    <row r="524" spans="1:10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</row>
    <row r="525" spans="1:10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</row>
    <row r="526" spans="1:10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</row>
    <row r="527" spans="1:10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</row>
    <row r="528" spans="1:10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</row>
    <row r="529" spans="1:10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</row>
    <row r="530" spans="1:10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</row>
    <row r="531" spans="1:10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</row>
    <row r="532" spans="1:10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</row>
    <row r="533" spans="1:10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</row>
    <row r="534" spans="1:10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</row>
    <row r="535" spans="1:10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</row>
    <row r="536" spans="1:10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</row>
    <row r="537" spans="1:10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</row>
    <row r="538" spans="1:10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</row>
    <row r="539" spans="1:10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</row>
    <row r="540" spans="1:10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</row>
    <row r="541" spans="1:10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</row>
    <row r="542" spans="1:10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</row>
    <row r="543" spans="1:10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</row>
    <row r="544" spans="1:10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</row>
    <row r="545" spans="1:10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</row>
    <row r="546" spans="1:10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</row>
    <row r="547" spans="1:10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</row>
    <row r="548" spans="1:10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</row>
    <row r="549" spans="1:10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</row>
    <row r="550" spans="1:10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</row>
    <row r="551" spans="1:10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</row>
    <row r="552" spans="1:10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</row>
    <row r="553" spans="1:10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</row>
    <row r="554" spans="1:10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</row>
    <row r="555" spans="1:10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</row>
    <row r="556" spans="1:10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</row>
    <row r="557" spans="1:10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</row>
    <row r="558" spans="1:10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</row>
    <row r="559" spans="1:10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</row>
    <row r="560" spans="1:10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</row>
    <row r="561" spans="1:10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</row>
    <row r="562" spans="1:10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</row>
    <row r="563" spans="1:10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</row>
    <row r="564" spans="1:10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</row>
    <row r="565" spans="1:10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</row>
    <row r="566" spans="1:10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</row>
    <row r="567" spans="1:10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</row>
    <row r="568" spans="1:10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</row>
    <row r="569" spans="1:10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</row>
    <row r="570" spans="1:10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</row>
    <row r="571" spans="1:10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</row>
    <row r="572" spans="1:10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</row>
    <row r="573" spans="1:10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</row>
    <row r="574" spans="1:10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</row>
    <row r="575" spans="1:10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</row>
    <row r="576" spans="1:10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</row>
    <row r="577" spans="1:10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</row>
    <row r="578" spans="1:10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</row>
    <row r="579" spans="1:10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</row>
    <row r="580" spans="1:10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</row>
    <row r="581" spans="1:10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</row>
    <row r="582" spans="1:10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</row>
    <row r="583" spans="1:10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</row>
    <row r="584" spans="1:10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</row>
    <row r="585" spans="1:10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</row>
    <row r="586" spans="1:10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</row>
    <row r="587" spans="1:10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</row>
    <row r="588" spans="1:10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</row>
    <row r="589" spans="1:10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</row>
    <row r="590" spans="1:10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</row>
    <row r="591" spans="1:10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</row>
    <row r="592" spans="1:10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</row>
    <row r="593" spans="1:10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</row>
    <row r="594" spans="1:10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</row>
    <row r="595" spans="1:10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</row>
    <row r="596" spans="1:10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</row>
    <row r="597" spans="1:10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</row>
    <row r="598" spans="1:10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</row>
    <row r="599" spans="1:10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</row>
    <row r="600" spans="1:10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</row>
    <row r="601" spans="1:10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</row>
    <row r="602" spans="1:10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</row>
    <row r="603" spans="1:10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</row>
    <row r="604" spans="1:10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</row>
    <row r="605" spans="1:10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</row>
    <row r="606" spans="1:10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</row>
    <row r="607" spans="1:10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</row>
    <row r="608" spans="1:10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</row>
    <row r="609" spans="1:10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</row>
    <row r="610" spans="1:10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</row>
    <row r="611" spans="1:10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</row>
    <row r="612" spans="1:10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</row>
    <row r="613" spans="1:10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</row>
    <row r="614" spans="1:10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</row>
    <row r="615" spans="1:10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</row>
    <row r="616" spans="1:10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</row>
    <row r="617" spans="1:10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</row>
    <row r="618" spans="1:10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</row>
    <row r="619" spans="1:10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</row>
    <row r="620" spans="1:10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</row>
    <row r="621" spans="1:10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</row>
    <row r="622" spans="1:10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</row>
    <row r="623" spans="1:10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</row>
    <row r="624" spans="1:10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</row>
    <row r="625" spans="1:10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</row>
    <row r="626" spans="1:10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</row>
    <row r="627" spans="1:10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</row>
    <row r="628" spans="1:10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</row>
    <row r="629" spans="1:10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</row>
    <row r="630" spans="1:10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</row>
    <row r="631" spans="1:10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</row>
    <row r="632" spans="1:10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</row>
    <row r="633" spans="1:10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</row>
    <row r="634" spans="1:10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</row>
    <row r="635" spans="1:10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</row>
    <row r="636" spans="1:10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</row>
    <row r="637" spans="1:10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</row>
    <row r="638" spans="1:10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</row>
    <row r="639" spans="1:10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</row>
    <row r="640" spans="1:10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</row>
    <row r="641" spans="1:10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</row>
    <row r="642" spans="1:10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</row>
    <row r="643" spans="1:10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</row>
    <row r="644" spans="1:10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</row>
    <row r="645" spans="1:10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</row>
    <row r="646" spans="1:10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</row>
    <row r="647" spans="1:10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</row>
    <row r="648" spans="1:10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</row>
    <row r="649" spans="1:10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</row>
    <row r="650" spans="1:10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</row>
    <row r="651" spans="1:10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</row>
    <row r="652" spans="1:10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</row>
    <row r="653" spans="1:10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</row>
    <row r="654" spans="1:10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</row>
    <row r="655" spans="1:10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</row>
    <row r="656" spans="1:10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</row>
    <row r="657" spans="1:10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</row>
    <row r="658" spans="1:10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</row>
    <row r="659" spans="1:10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</row>
    <row r="660" spans="1:10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</row>
    <row r="661" spans="1:10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</row>
    <row r="662" spans="1:10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</row>
    <row r="663" spans="1:10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</row>
    <row r="664" spans="1:10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</row>
    <row r="665" spans="1:10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</row>
    <row r="666" spans="1:10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</row>
    <row r="667" spans="1:10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</row>
    <row r="668" spans="1:10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</row>
    <row r="669" spans="1:10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</row>
    <row r="670" spans="1:10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</row>
    <row r="671" spans="1:10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</row>
    <row r="672" spans="1:10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</row>
    <row r="673" spans="1:10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</row>
    <row r="674" spans="1:10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</row>
    <row r="675" spans="1:10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</row>
    <row r="676" spans="1:10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</row>
    <row r="677" spans="1:10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</row>
    <row r="678" spans="1:10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</row>
    <row r="679" spans="1:10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</row>
    <row r="680" spans="1:10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</row>
    <row r="681" spans="1:10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</row>
    <row r="682" spans="1:10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</row>
    <row r="683" spans="1:10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</row>
    <row r="684" spans="1:10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</row>
    <row r="685" spans="1:10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</row>
    <row r="686" spans="1:10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</row>
    <row r="687" spans="1:10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</row>
    <row r="688" spans="1:10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</row>
    <row r="689" spans="1:10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</row>
    <row r="690" spans="1:10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</row>
    <row r="691" spans="1:10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</row>
    <row r="692" spans="1:10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</row>
    <row r="693" spans="1:10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</row>
    <row r="694" spans="1:10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</row>
    <row r="695" spans="1:10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</row>
    <row r="696" spans="1:10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</row>
    <row r="697" spans="1:10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</row>
    <row r="698" spans="1:10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</row>
    <row r="699" spans="1:10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</row>
    <row r="700" spans="1:10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</row>
    <row r="701" spans="1:10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</row>
    <row r="702" spans="1:10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</row>
    <row r="703" spans="1:10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</row>
    <row r="704" spans="1:10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</row>
    <row r="705" spans="1:10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</row>
    <row r="706" spans="1:10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</row>
    <row r="707" spans="1:10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</row>
    <row r="708" spans="1:10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</row>
    <row r="709" spans="1:10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</row>
    <row r="710" spans="1:10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</row>
    <row r="711" spans="1:10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</row>
    <row r="712" spans="1:10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</row>
    <row r="713" spans="1:10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</row>
    <row r="714" spans="1:10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</row>
    <row r="715" spans="1:10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</row>
    <row r="716" spans="1:10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</row>
    <row r="717" spans="1:10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</row>
    <row r="718" spans="1:10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</row>
    <row r="719" spans="1:10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</row>
    <row r="720" spans="1:10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</row>
    <row r="721" spans="1:10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</row>
    <row r="722" spans="1:10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</row>
    <row r="723" spans="1:10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</row>
    <row r="724" spans="1:10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</row>
    <row r="725" spans="1:10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</row>
    <row r="726" spans="1:10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</row>
    <row r="727" spans="1:10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</row>
    <row r="728" spans="1:10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</row>
    <row r="729" spans="1:10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</row>
    <row r="730" spans="1:10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</row>
    <row r="731" spans="1:10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</row>
    <row r="732" spans="1:10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</row>
    <row r="733" spans="1:10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</row>
    <row r="734" spans="1:10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</row>
    <row r="735" spans="1:10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</row>
    <row r="736" spans="1:10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</row>
    <row r="737" spans="1:10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</row>
    <row r="738" spans="1:10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</row>
    <row r="739" spans="1:10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</row>
    <row r="740" spans="1:10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</row>
    <row r="741" spans="1:10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</row>
    <row r="742" spans="1:10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</row>
    <row r="743" spans="1:10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</row>
    <row r="744" spans="1:10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</row>
    <row r="745" spans="1:10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</row>
    <row r="746" spans="1:10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</row>
    <row r="747" spans="1:10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</row>
    <row r="748" spans="1:10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</row>
    <row r="749" spans="1:10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</row>
    <row r="750" spans="1:10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</row>
    <row r="751" spans="1:10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</row>
    <row r="752" spans="1:10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</row>
    <row r="753" spans="1:10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</row>
    <row r="754" spans="1:10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</row>
    <row r="755" spans="1:10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</row>
    <row r="756" spans="1:10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</row>
    <row r="757" spans="1:10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</row>
    <row r="758" spans="1:10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</row>
    <row r="759" spans="1:10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</row>
    <row r="760" spans="1:10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</row>
    <row r="761" spans="1:10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</row>
    <row r="762" spans="1:10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</row>
    <row r="763" spans="1:10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</row>
    <row r="764" spans="1:10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</row>
    <row r="765" spans="1:10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</row>
    <row r="766" spans="1:10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</row>
    <row r="767" spans="1:10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</row>
    <row r="768" spans="1:10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</row>
    <row r="769" spans="1:10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</row>
    <row r="770" spans="1:10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</row>
    <row r="771" spans="1:10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</row>
    <row r="772" spans="1:10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</row>
    <row r="773" spans="1:10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</row>
    <row r="774" spans="1:10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</row>
    <row r="775" spans="1:10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</row>
    <row r="776" spans="1:10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</row>
    <row r="777" spans="1:10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</row>
    <row r="778" spans="1:10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</row>
    <row r="779" spans="1:10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</row>
    <row r="780" spans="1:10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</row>
    <row r="781" spans="1:10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</row>
    <row r="782" spans="1:10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</row>
    <row r="783" spans="1:10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</row>
    <row r="784" spans="1:10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</row>
    <row r="785" spans="1:10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</row>
    <row r="786" spans="1:10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</row>
    <row r="787" spans="1:10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</row>
    <row r="788" spans="1:10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</row>
    <row r="789" spans="1:10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</row>
    <row r="790" spans="1:10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</row>
    <row r="791" spans="1:10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</row>
    <row r="792" spans="1:10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</row>
    <row r="793" spans="1:10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</row>
    <row r="794" spans="1:10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</row>
    <row r="795" spans="1:10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</row>
    <row r="796" spans="1:10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</row>
    <row r="797" spans="1:10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</row>
    <row r="798" spans="1:10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</row>
    <row r="799" spans="1:10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</row>
    <row r="800" spans="1:10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</row>
    <row r="801" spans="1:10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</row>
    <row r="802" spans="1:10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</row>
    <row r="803" spans="1:10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</row>
    <row r="804" spans="1:10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</row>
    <row r="805" spans="1:10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</row>
    <row r="806" spans="1:10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</row>
    <row r="807" spans="1:10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</row>
    <row r="808" spans="1:10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</row>
    <row r="809" spans="1:10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</row>
    <row r="810" spans="1:10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</row>
    <row r="811" spans="1:10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</row>
    <row r="812" spans="1:10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</row>
    <row r="813" spans="1:10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</row>
    <row r="814" spans="1:10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</row>
    <row r="815" spans="1:10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</row>
    <row r="816" spans="1:10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</row>
    <row r="817" spans="1:10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</row>
    <row r="818" spans="1:10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</row>
    <row r="819" spans="1:10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</row>
    <row r="820" spans="1:10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</row>
    <row r="821" spans="1:10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</row>
    <row r="822" spans="1:10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</row>
    <row r="823" spans="1:10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</row>
    <row r="824" spans="1:10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</row>
    <row r="825" spans="1:10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</row>
    <row r="826" spans="1:10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</row>
    <row r="827" spans="1:10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</row>
    <row r="828" spans="1:10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</row>
    <row r="829" spans="1:10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</row>
    <row r="830" spans="1:10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</row>
    <row r="831" spans="1:10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</row>
    <row r="832" spans="1:10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</row>
    <row r="833" spans="1:10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</row>
    <row r="834" spans="1:10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</row>
    <row r="835" spans="1:10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</row>
    <row r="836" spans="1:10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</row>
    <row r="837" spans="1:10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</row>
    <row r="838" spans="1:10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</row>
    <row r="839" spans="1:10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</row>
    <row r="840" spans="1:10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</row>
    <row r="841" spans="1:10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</row>
    <row r="842" spans="1:10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</row>
    <row r="843" spans="1:10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</row>
    <row r="844" spans="1:10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</row>
    <row r="845" spans="1:10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</row>
    <row r="846" spans="1:10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</row>
    <row r="847" spans="1:10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</row>
    <row r="848" spans="1:10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</row>
    <row r="849" spans="1:10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</row>
    <row r="850" spans="1:10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</row>
    <row r="851" spans="1:10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</row>
    <row r="852" spans="1:10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</row>
    <row r="853" spans="1:10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</row>
    <row r="854" spans="1:10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</row>
    <row r="855" spans="1:10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</row>
    <row r="856" spans="1:10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</row>
    <row r="857" spans="1:10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</row>
    <row r="858" spans="1:10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</row>
    <row r="859" spans="1:10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</row>
    <row r="860" spans="1:10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</row>
    <row r="861" spans="1:10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</row>
    <row r="862" spans="1:10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</row>
    <row r="863" spans="1:10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</row>
    <row r="864" spans="1:10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</row>
    <row r="865" spans="1:10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</row>
    <row r="866" spans="1:10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</row>
    <row r="867" spans="1:10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</row>
    <row r="868" spans="1:10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</row>
    <row r="869" spans="1:10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</row>
    <row r="870" spans="1:10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</row>
    <row r="871" spans="1:10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</row>
    <row r="872" spans="1:10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</row>
    <row r="873" spans="1:10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</row>
    <row r="874" spans="1:10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</row>
    <row r="875" spans="1:10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</row>
    <row r="876" spans="1:10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</row>
    <row r="877" spans="1:10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</row>
    <row r="878" spans="1:10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</row>
    <row r="879" spans="1:10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</row>
    <row r="880" spans="1:10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</row>
    <row r="881" spans="1:10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</row>
    <row r="882" spans="1:10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</row>
    <row r="883" spans="1:10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</row>
    <row r="884" spans="1:10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</row>
    <row r="885" spans="1:10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</row>
    <row r="886" spans="1:10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</row>
    <row r="887" spans="1:10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</row>
    <row r="888" spans="1:10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</row>
    <row r="889" spans="1:10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</row>
    <row r="890" spans="1:10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</row>
    <row r="891" spans="1:10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</row>
    <row r="892" spans="1:10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</row>
    <row r="893" spans="1:10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</row>
    <row r="894" spans="1:10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</row>
    <row r="895" spans="1:10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</row>
    <row r="896" spans="1:10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</row>
    <row r="897" spans="1:10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</row>
    <row r="898" spans="1:10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</row>
    <row r="899" spans="1:10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</row>
    <row r="900" spans="1:10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</row>
    <row r="901" spans="1:10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</row>
    <row r="902" spans="1:10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</row>
    <row r="903" spans="1:10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</row>
    <row r="904" spans="1:10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</row>
    <row r="905" spans="1:10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</row>
    <row r="906" spans="1:10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</row>
    <row r="907" spans="1:10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</row>
    <row r="908" spans="1:10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</row>
    <row r="909" spans="1:10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</row>
    <row r="910" spans="1:10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</row>
    <row r="911" spans="1:10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</row>
    <row r="912" spans="1:10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</row>
    <row r="913" spans="1:10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</row>
    <row r="914" spans="1:10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</row>
    <row r="915" spans="1:10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</row>
    <row r="916" spans="1:10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</row>
    <row r="917" spans="1:10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</row>
    <row r="918" spans="1:10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</row>
    <row r="919" spans="1:10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</row>
    <row r="920" spans="1:10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</row>
    <row r="921" spans="1:10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</row>
    <row r="922" spans="1:10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</row>
    <row r="923" spans="1:10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</row>
    <row r="924" spans="1:10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</row>
    <row r="925" spans="1:10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</row>
    <row r="926" spans="1:10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</row>
    <row r="927" spans="1:10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</row>
    <row r="928" spans="1:10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</row>
    <row r="929" spans="1:10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</row>
    <row r="930" spans="1:10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</row>
    <row r="931" spans="1:10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</row>
    <row r="932" spans="1:10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</row>
    <row r="933" spans="1:10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</row>
    <row r="934" spans="1:10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</row>
    <row r="935" spans="1:10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</row>
    <row r="936" spans="1:10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</row>
    <row r="937" spans="1:10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</row>
    <row r="938" spans="1:10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</row>
    <row r="939" spans="1:10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</row>
    <row r="940" spans="1:10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</row>
    <row r="941" spans="1:10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</row>
    <row r="942" spans="1:10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</row>
    <row r="943" spans="1:10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</row>
    <row r="944" spans="1:10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</row>
    <row r="945" spans="1:10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</row>
    <row r="946" spans="1:10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</row>
    <row r="947" spans="1:10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</row>
    <row r="948" spans="1:10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</row>
    <row r="949" spans="1:10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</row>
    <row r="950" spans="1:10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</row>
    <row r="951" spans="1:10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</row>
    <row r="952" spans="1:10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</row>
    <row r="953" spans="1:10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</row>
    <row r="954" spans="1:10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</row>
    <row r="955" spans="1:10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</row>
    <row r="956" spans="1:10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</row>
    <row r="957" spans="1:10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</row>
    <row r="958" spans="1:10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</row>
    <row r="959" spans="1:10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</row>
    <row r="960" spans="1:10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</row>
    <row r="961" spans="1:10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</row>
    <row r="962" spans="1:10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</row>
    <row r="963" spans="1:10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</row>
    <row r="964" spans="1:10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</row>
    <row r="965" spans="1:10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</row>
    <row r="966" spans="1:10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</row>
    <row r="967" spans="1:10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</row>
    <row r="968" spans="1:10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</row>
    <row r="969" spans="1:10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</row>
    <row r="970" spans="1:10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</row>
    <row r="971" spans="1:10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</row>
    <row r="972" spans="1:10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</row>
    <row r="973" spans="1:10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</row>
    <row r="974" spans="1:10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</row>
    <row r="975" spans="1:10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</row>
    <row r="976" spans="1:10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</row>
    <row r="977" spans="1:10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</row>
    <row r="978" spans="1:10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</row>
    <row r="979" spans="1:10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</row>
    <row r="980" spans="1:10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</row>
    <row r="981" spans="1:10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</row>
    <row r="982" spans="1:10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</row>
    <row r="983" spans="1:10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</row>
    <row r="984" spans="1:10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</row>
    <row r="985" spans="1:10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</row>
    <row r="986" spans="1:10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</row>
    <row r="987" spans="1:10" x14ac:dyDescent="0.25">
      <c r="A987" s="12"/>
      <c r="B987" s="12"/>
      <c r="C987" s="12"/>
      <c r="D987" s="12"/>
      <c r="E987" s="12"/>
      <c r="F987" s="12"/>
      <c r="G987" s="12"/>
      <c r="H987" s="12"/>
      <c r="I987" s="12"/>
      <c r="J987" s="12"/>
    </row>
    <row r="988" spans="1:10" x14ac:dyDescent="0.25">
      <c r="A988" s="12"/>
      <c r="B988" s="12"/>
      <c r="C988" s="12"/>
      <c r="D988" s="12"/>
      <c r="E988" s="12"/>
      <c r="F988" s="12"/>
      <c r="G988" s="12"/>
      <c r="H988" s="12"/>
      <c r="I988" s="12"/>
      <c r="J988" s="12"/>
    </row>
    <row r="989" spans="1:10" x14ac:dyDescent="0.25">
      <c r="A989" s="12"/>
      <c r="B989" s="12"/>
      <c r="C989" s="12"/>
      <c r="D989" s="12"/>
      <c r="E989" s="12"/>
      <c r="F989" s="12"/>
      <c r="G989" s="12"/>
      <c r="H989" s="12"/>
      <c r="I989" s="12"/>
      <c r="J989" s="12"/>
    </row>
    <row r="990" spans="1:10" x14ac:dyDescent="0.25">
      <c r="A990" s="12"/>
      <c r="B990" s="12"/>
      <c r="C990" s="12"/>
      <c r="D990" s="12"/>
      <c r="E990" s="12"/>
      <c r="F990" s="12"/>
      <c r="G990" s="12"/>
      <c r="H990" s="12"/>
      <c r="I990" s="12"/>
      <c r="J990" s="12"/>
    </row>
    <row r="991" spans="1:10" x14ac:dyDescent="0.25">
      <c r="A991" s="12"/>
      <c r="B991" s="12"/>
      <c r="C991" s="12"/>
      <c r="D991" s="12"/>
      <c r="E991" s="12"/>
      <c r="F991" s="12"/>
      <c r="G991" s="12"/>
      <c r="H991" s="12"/>
      <c r="I991" s="12"/>
      <c r="J991" s="12"/>
    </row>
    <row r="992" spans="1:10" x14ac:dyDescent="0.25">
      <c r="A992" s="12"/>
      <c r="B992" s="12"/>
      <c r="C992" s="12"/>
      <c r="D992" s="12"/>
      <c r="E992" s="12"/>
      <c r="F992" s="12"/>
      <c r="G992" s="12"/>
      <c r="H992" s="12"/>
      <c r="I992" s="12"/>
      <c r="J992" s="12"/>
    </row>
    <row r="993" spans="1:10" x14ac:dyDescent="0.25">
      <c r="A993" s="12"/>
      <c r="B993" s="12"/>
      <c r="C993" s="12"/>
      <c r="D993" s="12"/>
      <c r="E993" s="12"/>
      <c r="F993" s="12"/>
      <c r="G993" s="12"/>
      <c r="H993" s="12"/>
      <c r="I993" s="12"/>
      <c r="J993" s="12"/>
    </row>
    <row r="994" spans="1:10" x14ac:dyDescent="0.25">
      <c r="A994" s="12"/>
      <c r="B994" s="12"/>
      <c r="C994" s="12"/>
      <c r="D994" s="12"/>
      <c r="E994" s="12"/>
      <c r="F994" s="12"/>
      <c r="G994" s="12"/>
      <c r="H994" s="12"/>
      <c r="I994" s="12"/>
      <c r="J994" s="12"/>
    </row>
    <row r="995" spans="1:10" x14ac:dyDescent="0.25">
      <c r="A995" s="12"/>
      <c r="B995" s="12"/>
      <c r="C995" s="12"/>
      <c r="D995" s="12"/>
      <c r="E995" s="12"/>
      <c r="F995" s="12"/>
      <c r="G995" s="12"/>
      <c r="H995" s="12"/>
      <c r="I995" s="12"/>
      <c r="J995" s="12"/>
    </row>
    <row r="996" spans="1:10" x14ac:dyDescent="0.25">
      <c r="A996" s="12"/>
      <c r="B996" s="12"/>
      <c r="C996" s="12"/>
      <c r="D996" s="12"/>
      <c r="E996" s="12"/>
      <c r="F996" s="12"/>
      <c r="G996" s="12"/>
      <c r="H996" s="12"/>
      <c r="I996" s="12"/>
      <c r="J996" s="12"/>
    </row>
    <row r="997" spans="1:10" x14ac:dyDescent="0.25">
      <c r="A997" s="12"/>
      <c r="B997" s="12"/>
      <c r="C997" s="12"/>
      <c r="D997" s="12"/>
      <c r="E997" s="12"/>
      <c r="F997" s="12"/>
      <c r="G997" s="12"/>
      <c r="H997" s="12"/>
      <c r="I997" s="12"/>
      <c r="J997" s="12"/>
    </row>
    <row r="998" spans="1:10" x14ac:dyDescent="0.25">
      <c r="A998" s="12"/>
      <c r="B998" s="12"/>
      <c r="C998" s="12"/>
      <c r="D998" s="12"/>
      <c r="E998" s="12"/>
      <c r="F998" s="12"/>
      <c r="G998" s="12"/>
      <c r="H998" s="12"/>
      <c r="I998" s="12"/>
      <c r="J998" s="12"/>
    </row>
    <row r="999" spans="1:10" x14ac:dyDescent="0.25">
      <c r="A999" s="12"/>
      <c r="B999" s="12"/>
      <c r="C999" s="12"/>
      <c r="D999" s="12"/>
      <c r="E999" s="12"/>
      <c r="F999" s="12"/>
      <c r="G999" s="12"/>
      <c r="H999" s="12"/>
      <c r="I999" s="12"/>
      <c r="J999" s="12"/>
    </row>
    <row r="1000" spans="1:10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</row>
    <row r="1001" spans="1:10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</row>
    <row r="1002" spans="1:10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</row>
    <row r="1003" spans="1:10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</row>
    <row r="1004" spans="1:10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</row>
    <row r="1005" spans="1:10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</row>
    <row r="1006" spans="1:10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</row>
    <row r="1007" spans="1:10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</row>
    <row r="1008" spans="1:10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</row>
    <row r="1009" spans="1:10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</row>
    <row r="1010" spans="1:10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</row>
    <row r="1011" spans="1:10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  <c r="J1011" s="12"/>
    </row>
    <row r="1012" spans="1:10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  <c r="J1012" s="12"/>
    </row>
    <row r="1013" spans="1:10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  <c r="J1013" s="12"/>
    </row>
    <row r="1014" spans="1:10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  <c r="J1014" s="12"/>
    </row>
    <row r="1015" spans="1:10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  <c r="J1015" s="12"/>
    </row>
    <row r="1016" spans="1:10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  <c r="J1016" s="12"/>
    </row>
    <row r="1017" spans="1:10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  <c r="J1017" s="12"/>
    </row>
    <row r="1018" spans="1:10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  <c r="J1018" s="12"/>
    </row>
    <row r="1019" spans="1:10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  <c r="J1019" s="12"/>
    </row>
    <row r="1020" spans="1:10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  <c r="J1020" s="12"/>
    </row>
    <row r="1021" spans="1:10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  <c r="J1021" s="12"/>
    </row>
    <row r="1022" spans="1:10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  <c r="J1022" s="12"/>
    </row>
    <row r="1023" spans="1:10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  <c r="J1023" s="12"/>
    </row>
    <row r="1024" spans="1:10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  <c r="J1024" s="12"/>
    </row>
    <row r="1025" spans="1:10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  <c r="J1025" s="12"/>
    </row>
    <row r="1026" spans="1:10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  <c r="J1026" s="12"/>
    </row>
    <row r="1027" spans="1:10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  <c r="J1027" s="12"/>
    </row>
    <row r="1028" spans="1:10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  <c r="J1028" s="12"/>
    </row>
    <row r="1029" spans="1:10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  <c r="J1029" s="12"/>
    </row>
    <row r="1030" spans="1:10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  <c r="J1030" s="12"/>
    </row>
    <row r="1031" spans="1:10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  <c r="J1031" s="12"/>
    </row>
    <row r="1032" spans="1:10" x14ac:dyDescent="0.25">
      <c r="A1032" s="12"/>
      <c r="B1032" s="12"/>
      <c r="C1032" s="12"/>
      <c r="D1032" s="12"/>
      <c r="E1032" s="12"/>
      <c r="F1032" s="12"/>
      <c r="G1032" s="12"/>
      <c r="H1032" s="12"/>
      <c r="I1032" s="12"/>
      <c r="J1032" s="12"/>
    </row>
    <row r="1033" spans="1:10" x14ac:dyDescent="0.25">
      <c r="A1033" s="12"/>
      <c r="B1033" s="12"/>
      <c r="C1033" s="12"/>
      <c r="D1033" s="12"/>
      <c r="E1033" s="12"/>
      <c r="F1033" s="12"/>
      <c r="G1033" s="12"/>
      <c r="H1033" s="12"/>
      <c r="I1033" s="12"/>
      <c r="J1033" s="12"/>
    </row>
    <row r="1034" spans="1:10" x14ac:dyDescent="0.25">
      <c r="A1034" s="12"/>
      <c r="B1034" s="12"/>
      <c r="C1034" s="12"/>
      <c r="D1034" s="12"/>
      <c r="E1034" s="12"/>
      <c r="F1034" s="12"/>
      <c r="G1034" s="12"/>
      <c r="H1034" s="12"/>
      <c r="I1034" s="12"/>
      <c r="J1034" s="12"/>
    </row>
    <row r="1035" spans="1:10" x14ac:dyDescent="0.25">
      <c r="A1035" s="12"/>
      <c r="B1035" s="12"/>
      <c r="C1035" s="12"/>
      <c r="D1035" s="12"/>
      <c r="E1035" s="12"/>
      <c r="F1035" s="12"/>
      <c r="G1035" s="12"/>
      <c r="H1035" s="12"/>
      <c r="I1035" s="12"/>
      <c r="J1035" s="12"/>
    </row>
    <row r="1036" spans="1:10" x14ac:dyDescent="0.25">
      <c r="A1036" s="12"/>
      <c r="B1036" s="12"/>
      <c r="C1036" s="12"/>
      <c r="D1036" s="12"/>
      <c r="E1036" s="12"/>
      <c r="F1036" s="12"/>
      <c r="G1036" s="12"/>
      <c r="H1036" s="12"/>
      <c r="I1036" s="12"/>
      <c r="J1036" s="12"/>
    </row>
    <row r="1037" spans="1:10" x14ac:dyDescent="0.25">
      <c r="A1037" s="12"/>
      <c r="B1037" s="12"/>
      <c r="C1037" s="12"/>
      <c r="D1037" s="12"/>
      <c r="E1037" s="12"/>
      <c r="F1037" s="12"/>
      <c r="G1037" s="12"/>
      <c r="H1037" s="12"/>
      <c r="I1037" s="12"/>
      <c r="J1037" s="12"/>
    </row>
    <row r="1038" spans="1:10" x14ac:dyDescent="0.25">
      <c r="A1038" s="12"/>
      <c r="B1038" s="12"/>
      <c r="C1038" s="12"/>
      <c r="D1038" s="12"/>
      <c r="E1038" s="12"/>
      <c r="F1038" s="12"/>
      <c r="G1038" s="12"/>
      <c r="H1038" s="12"/>
      <c r="I1038" s="12"/>
      <c r="J1038" s="12"/>
    </row>
    <row r="1039" spans="1:10" x14ac:dyDescent="0.25">
      <c r="A1039" s="12"/>
      <c r="B1039" s="12"/>
      <c r="C1039" s="12"/>
      <c r="D1039" s="12"/>
      <c r="E1039" s="12"/>
      <c r="F1039" s="12"/>
      <c r="G1039" s="12"/>
      <c r="H1039" s="12"/>
      <c r="I1039" s="12"/>
      <c r="J1039" s="12"/>
    </row>
    <row r="1040" spans="1:10" x14ac:dyDescent="0.25">
      <c r="A1040" s="12"/>
      <c r="B1040" s="12"/>
      <c r="C1040" s="12"/>
      <c r="D1040" s="12"/>
      <c r="E1040" s="12"/>
      <c r="F1040" s="12"/>
      <c r="G1040" s="12"/>
      <c r="H1040" s="12"/>
      <c r="I1040" s="12"/>
      <c r="J1040" s="12"/>
    </row>
    <row r="1041" spans="1:10" x14ac:dyDescent="0.25">
      <c r="A1041" s="12"/>
      <c r="B1041" s="12"/>
      <c r="C1041" s="12"/>
      <c r="D1041" s="12"/>
      <c r="E1041" s="12"/>
      <c r="F1041" s="12"/>
      <c r="G1041" s="12"/>
      <c r="H1041" s="12"/>
      <c r="I1041" s="12"/>
      <c r="J1041" s="12"/>
    </row>
    <row r="1042" spans="1:10" x14ac:dyDescent="0.25">
      <c r="A1042" s="12"/>
      <c r="B1042" s="12"/>
      <c r="C1042" s="12"/>
      <c r="D1042" s="12"/>
      <c r="E1042" s="12"/>
      <c r="F1042" s="12"/>
      <c r="G1042" s="12"/>
      <c r="H1042" s="12"/>
      <c r="I1042" s="12"/>
      <c r="J1042" s="12"/>
    </row>
    <row r="1043" spans="1:10" x14ac:dyDescent="0.25">
      <c r="A1043" s="12"/>
      <c r="B1043" s="12"/>
      <c r="C1043" s="12"/>
      <c r="D1043" s="12"/>
      <c r="E1043" s="12"/>
      <c r="F1043" s="12"/>
      <c r="G1043" s="12"/>
      <c r="H1043" s="12"/>
      <c r="I1043" s="12"/>
      <c r="J1043" s="12"/>
    </row>
    <row r="1044" spans="1:10" x14ac:dyDescent="0.25">
      <c r="A1044" s="12"/>
      <c r="B1044" s="12"/>
      <c r="C1044" s="12"/>
      <c r="D1044" s="12"/>
      <c r="E1044" s="12"/>
      <c r="F1044" s="12"/>
      <c r="G1044" s="12"/>
      <c r="H1044" s="12"/>
      <c r="I1044" s="12"/>
      <c r="J1044" s="12"/>
    </row>
    <row r="1045" spans="1:10" x14ac:dyDescent="0.25">
      <c r="A1045" s="12"/>
      <c r="B1045" s="12"/>
      <c r="C1045" s="12"/>
      <c r="D1045" s="12"/>
      <c r="E1045" s="12"/>
      <c r="F1045" s="12"/>
      <c r="G1045" s="12"/>
      <c r="H1045" s="12"/>
      <c r="I1045" s="12"/>
      <c r="J1045" s="12"/>
    </row>
    <row r="1046" spans="1:10" x14ac:dyDescent="0.25">
      <c r="A1046" s="12"/>
      <c r="B1046" s="12"/>
      <c r="C1046" s="12"/>
      <c r="D1046" s="12"/>
      <c r="E1046" s="12"/>
      <c r="F1046" s="12"/>
      <c r="G1046" s="12"/>
      <c r="H1046" s="12"/>
      <c r="I1046" s="12"/>
      <c r="J1046" s="12"/>
    </row>
    <row r="1047" spans="1:10" x14ac:dyDescent="0.25">
      <c r="A1047" s="12"/>
      <c r="B1047" s="12"/>
      <c r="C1047" s="12"/>
      <c r="D1047" s="12"/>
      <c r="E1047" s="12"/>
      <c r="F1047" s="12"/>
      <c r="G1047" s="12"/>
      <c r="H1047" s="12"/>
      <c r="I1047" s="12"/>
      <c r="J1047" s="12"/>
    </row>
    <row r="1048" spans="1:10" x14ac:dyDescent="0.25">
      <c r="A1048" s="12"/>
      <c r="B1048" s="12"/>
      <c r="C1048" s="12"/>
      <c r="D1048" s="12"/>
      <c r="E1048" s="12"/>
      <c r="F1048" s="12"/>
      <c r="G1048" s="12"/>
      <c r="H1048" s="12"/>
      <c r="I1048" s="12"/>
      <c r="J1048" s="12"/>
    </row>
    <row r="1049" spans="1:10" x14ac:dyDescent="0.25">
      <c r="A1049" s="12"/>
      <c r="B1049" s="12"/>
      <c r="C1049" s="12"/>
      <c r="D1049" s="12"/>
      <c r="E1049" s="12"/>
      <c r="F1049" s="12"/>
      <c r="G1049" s="12"/>
      <c r="H1049" s="12"/>
      <c r="I1049" s="12"/>
      <c r="J1049" s="12"/>
    </row>
    <row r="1050" spans="1:10" x14ac:dyDescent="0.25">
      <c r="A1050" s="12"/>
      <c r="B1050" s="12"/>
      <c r="C1050" s="12"/>
      <c r="D1050" s="12"/>
      <c r="E1050" s="12"/>
      <c r="F1050" s="12"/>
      <c r="G1050" s="12"/>
      <c r="H1050" s="12"/>
      <c r="I1050" s="12"/>
      <c r="J1050" s="12"/>
    </row>
    <row r="1051" spans="1:10" x14ac:dyDescent="0.25">
      <c r="A1051" s="12"/>
      <c r="B1051" s="12"/>
      <c r="C1051" s="12"/>
      <c r="D1051" s="12"/>
      <c r="E1051" s="12"/>
      <c r="F1051" s="12"/>
      <c r="G1051" s="12"/>
      <c r="H1051" s="12"/>
      <c r="I1051" s="12"/>
      <c r="J1051" s="12"/>
    </row>
    <row r="1052" spans="1:10" x14ac:dyDescent="0.25">
      <c r="A1052" s="12"/>
      <c r="B1052" s="12"/>
      <c r="C1052" s="12"/>
      <c r="D1052" s="12"/>
      <c r="E1052" s="12"/>
      <c r="F1052" s="12"/>
      <c r="G1052" s="12"/>
      <c r="H1052" s="12"/>
      <c r="I1052" s="12"/>
      <c r="J1052" s="12"/>
    </row>
    <row r="1053" spans="1:10" x14ac:dyDescent="0.25">
      <c r="A1053" s="12"/>
      <c r="B1053" s="12"/>
      <c r="C1053" s="12"/>
      <c r="D1053" s="12"/>
      <c r="E1053" s="12"/>
      <c r="F1053" s="12"/>
      <c r="G1053" s="12"/>
      <c r="H1053" s="12"/>
      <c r="I1053" s="12"/>
      <c r="J1053" s="12"/>
    </row>
    <row r="1054" spans="1:10" x14ac:dyDescent="0.25">
      <c r="A1054" s="12"/>
      <c r="B1054" s="12"/>
      <c r="C1054" s="12"/>
      <c r="D1054" s="12"/>
      <c r="E1054" s="12"/>
      <c r="F1054" s="12"/>
      <c r="G1054" s="12"/>
      <c r="H1054" s="12"/>
      <c r="I1054" s="12"/>
      <c r="J1054" s="12"/>
    </row>
    <row r="1055" spans="1:10" x14ac:dyDescent="0.25">
      <c r="A1055" s="12"/>
      <c r="B1055" s="12"/>
      <c r="C1055" s="12"/>
      <c r="D1055" s="12"/>
      <c r="E1055" s="12"/>
      <c r="F1055" s="12"/>
      <c r="G1055" s="12"/>
      <c r="H1055" s="12"/>
      <c r="I1055" s="12"/>
      <c r="J1055" s="12"/>
    </row>
    <row r="1056" spans="1:10" x14ac:dyDescent="0.25">
      <c r="A1056" s="12"/>
      <c r="B1056" s="12"/>
      <c r="C1056" s="12"/>
      <c r="D1056" s="12"/>
      <c r="E1056" s="12"/>
      <c r="F1056" s="12"/>
      <c r="G1056" s="12"/>
      <c r="H1056" s="12"/>
      <c r="I1056" s="12"/>
      <c r="J1056" s="12"/>
    </row>
    <row r="1057" spans="1:10" x14ac:dyDescent="0.25">
      <c r="A1057" s="12"/>
      <c r="B1057" s="12"/>
      <c r="C1057" s="12"/>
      <c r="D1057" s="12"/>
      <c r="E1057" s="12"/>
      <c r="F1057" s="12"/>
      <c r="G1057" s="12"/>
      <c r="H1057" s="12"/>
      <c r="I1057" s="12"/>
      <c r="J1057" s="12"/>
    </row>
    <row r="1058" spans="1:10" x14ac:dyDescent="0.25">
      <c r="A1058" s="12"/>
      <c r="B1058" s="12"/>
      <c r="C1058" s="12"/>
      <c r="D1058" s="12"/>
      <c r="E1058" s="12"/>
      <c r="F1058" s="12"/>
      <c r="G1058" s="12"/>
      <c r="H1058" s="12"/>
      <c r="I1058" s="12"/>
      <c r="J1058" s="12"/>
    </row>
    <row r="1059" spans="1:10" x14ac:dyDescent="0.25">
      <c r="A1059" s="12"/>
      <c r="B1059" s="12"/>
      <c r="C1059" s="12"/>
      <c r="D1059" s="12"/>
      <c r="E1059" s="12"/>
      <c r="F1059" s="12"/>
      <c r="G1059" s="12"/>
      <c r="H1059" s="12"/>
      <c r="I1059" s="12"/>
      <c r="J1059" s="12"/>
    </row>
    <row r="1060" spans="1:10" x14ac:dyDescent="0.25">
      <c r="A1060" s="12"/>
      <c r="B1060" s="12"/>
      <c r="C1060" s="12"/>
      <c r="D1060" s="12"/>
      <c r="E1060" s="12"/>
      <c r="F1060" s="12"/>
      <c r="G1060" s="12"/>
      <c r="H1060" s="12"/>
      <c r="I1060" s="12"/>
      <c r="J1060" s="12"/>
    </row>
    <row r="1061" spans="1:10" x14ac:dyDescent="0.25">
      <c r="A1061" s="12"/>
      <c r="B1061" s="12"/>
      <c r="C1061" s="12"/>
      <c r="D1061" s="12"/>
      <c r="E1061" s="12"/>
      <c r="F1061" s="12"/>
      <c r="G1061" s="12"/>
      <c r="H1061" s="12"/>
      <c r="I1061" s="12"/>
      <c r="J1061" s="12"/>
    </row>
    <row r="1062" spans="1:10" x14ac:dyDescent="0.25">
      <c r="A1062" s="12"/>
      <c r="B1062" s="12"/>
      <c r="C1062" s="12"/>
      <c r="D1062" s="12"/>
      <c r="E1062" s="12"/>
      <c r="F1062" s="12"/>
      <c r="G1062" s="12"/>
      <c r="H1062" s="12"/>
      <c r="I1062" s="12"/>
      <c r="J1062" s="12"/>
    </row>
    <row r="1063" spans="1:10" x14ac:dyDescent="0.25">
      <c r="A1063" s="12"/>
      <c r="B1063" s="12"/>
      <c r="C1063" s="12"/>
      <c r="D1063" s="12"/>
      <c r="E1063" s="12"/>
      <c r="F1063" s="12"/>
      <c r="G1063" s="12"/>
      <c r="H1063" s="12"/>
      <c r="I1063" s="12"/>
      <c r="J1063" s="12"/>
    </row>
    <row r="1064" spans="1:10" x14ac:dyDescent="0.25">
      <c r="A1064" s="12"/>
      <c r="B1064" s="12"/>
      <c r="C1064" s="12"/>
      <c r="D1064" s="12"/>
      <c r="E1064" s="12"/>
      <c r="F1064" s="12"/>
      <c r="G1064" s="12"/>
      <c r="H1064" s="12"/>
      <c r="I1064" s="12"/>
      <c r="J1064" s="12"/>
    </row>
    <row r="1065" spans="1:10" x14ac:dyDescent="0.25">
      <c r="A1065" s="12"/>
      <c r="B1065" s="12"/>
      <c r="C1065" s="12"/>
      <c r="D1065" s="12"/>
      <c r="E1065" s="12"/>
      <c r="F1065" s="12"/>
      <c r="G1065" s="12"/>
      <c r="H1065" s="12"/>
      <c r="I1065" s="12"/>
      <c r="J1065" s="12"/>
    </row>
    <row r="1066" spans="1:10" x14ac:dyDescent="0.25">
      <c r="A1066" s="12"/>
      <c r="B1066" s="12"/>
      <c r="C1066" s="12"/>
      <c r="D1066" s="12"/>
      <c r="E1066" s="12"/>
      <c r="F1066" s="12"/>
      <c r="G1066" s="12"/>
      <c r="H1066" s="12"/>
      <c r="I1066" s="12"/>
      <c r="J1066" s="12"/>
    </row>
    <row r="1067" spans="1:10" x14ac:dyDescent="0.25">
      <c r="A1067" s="12"/>
      <c r="B1067" s="12"/>
      <c r="C1067" s="12"/>
      <c r="D1067" s="12"/>
      <c r="E1067" s="12"/>
      <c r="F1067" s="12"/>
      <c r="G1067" s="12"/>
      <c r="H1067" s="12"/>
      <c r="I1067" s="12"/>
      <c r="J1067" s="12"/>
    </row>
    <row r="1068" spans="1:10" x14ac:dyDescent="0.25">
      <c r="A1068" s="12"/>
      <c r="B1068" s="12"/>
      <c r="C1068" s="12"/>
      <c r="D1068" s="12"/>
      <c r="E1068" s="12"/>
      <c r="F1068" s="12"/>
      <c r="G1068" s="12"/>
      <c r="H1068" s="12"/>
      <c r="I1068" s="12"/>
      <c r="J1068" s="12"/>
    </row>
    <row r="1069" spans="1:10" x14ac:dyDescent="0.25">
      <c r="A1069" s="12"/>
      <c r="B1069" s="12"/>
      <c r="C1069" s="12"/>
      <c r="D1069" s="12"/>
      <c r="E1069" s="12"/>
      <c r="F1069" s="12"/>
      <c r="G1069" s="12"/>
      <c r="H1069" s="12"/>
      <c r="I1069" s="12"/>
      <c r="J1069" s="12"/>
    </row>
    <row r="1070" spans="1:10" x14ac:dyDescent="0.25">
      <c r="A1070" s="12"/>
      <c r="B1070" s="12"/>
      <c r="C1070" s="12"/>
      <c r="D1070" s="12"/>
      <c r="E1070" s="12"/>
      <c r="F1070" s="12"/>
      <c r="G1070" s="12"/>
      <c r="H1070" s="12"/>
      <c r="I1070" s="12"/>
      <c r="J1070" s="12"/>
    </row>
    <row r="1071" spans="1:10" x14ac:dyDescent="0.25">
      <c r="A1071" s="12"/>
      <c r="B1071" s="12"/>
      <c r="C1071" s="12"/>
      <c r="D1071" s="12"/>
      <c r="E1071" s="12"/>
      <c r="F1071" s="12"/>
      <c r="G1071" s="12"/>
      <c r="H1071" s="12"/>
      <c r="I1071" s="12"/>
      <c r="J1071" s="12"/>
    </row>
    <row r="1072" spans="1:10" x14ac:dyDescent="0.25">
      <c r="A1072" s="12"/>
      <c r="B1072" s="12"/>
      <c r="C1072" s="12"/>
      <c r="D1072" s="12"/>
      <c r="E1072" s="12"/>
      <c r="F1072" s="12"/>
      <c r="G1072" s="12"/>
      <c r="H1072" s="12"/>
      <c r="I1072" s="12"/>
      <c r="J1072" s="12"/>
    </row>
    <row r="1073" spans="1:10" x14ac:dyDescent="0.25">
      <c r="A1073" s="12"/>
      <c r="B1073" s="12"/>
      <c r="C1073" s="12"/>
      <c r="D1073" s="12"/>
      <c r="E1073" s="12"/>
      <c r="F1073" s="12"/>
      <c r="G1073" s="12"/>
      <c r="H1073" s="12"/>
      <c r="I1073" s="12"/>
      <c r="J1073" s="12"/>
    </row>
    <row r="1074" spans="1:10" x14ac:dyDescent="0.25">
      <c r="A1074" s="12"/>
      <c r="B1074" s="12"/>
      <c r="C1074" s="12"/>
      <c r="D1074" s="12"/>
      <c r="E1074" s="12"/>
      <c r="F1074" s="12"/>
      <c r="G1074" s="12"/>
      <c r="H1074" s="12"/>
      <c r="I1074" s="12"/>
      <c r="J1074" s="12"/>
    </row>
    <row r="1075" spans="1:10" x14ac:dyDescent="0.25">
      <c r="A1075" s="12"/>
      <c r="B1075" s="12"/>
      <c r="C1075" s="12"/>
      <c r="D1075" s="12"/>
      <c r="E1075" s="12"/>
      <c r="F1075" s="12"/>
      <c r="G1075" s="12"/>
      <c r="H1075" s="12"/>
      <c r="I1075" s="12"/>
      <c r="J1075" s="12"/>
    </row>
    <row r="1076" spans="1:10" x14ac:dyDescent="0.25">
      <c r="A1076" s="12"/>
      <c r="B1076" s="12"/>
      <c r="C1076" s="12"/>
      <c r="D1076" s="12"/>
      <c r="E1076" s="12"/>
      <c r="F1076" s="12"/>
      <c r="G1076" s="12"/>
      <c r="H1076" s="12"/>
      <c r="I1076" s="12"/>
      <c r="J1076" s="12"/>
    </row>
    <row r="1077" spans="1:10" x14ac:dyDescent="0.25">
      <c r="A1077" s="12"/>
      <c r="B1077" s="12"/>
      <c r="C1077" s="12"/>
      <c r="D1077" s="12"/>
      <c r="E1077" s="12"/>
      <c r="F1077" s="12"/>
      <c r="G1077" s="12"/>
      <c r="H1077" s="12"/>
      <c r="I1077" s="12"/>
      <c r="J1077" s="12"/>
    </row>
    <row r="1078" spans="1:10" x14ac:dyDescent="0.25">
      <c r="A1078" s="12"/>
      <c r="B1078" s="12"/>
      <c r="C1078" s="12"/>
      <c r="D1078" s="12"/>
      <c r="E1078" s="12"/>
      <c r="F1078" s="12"/>
      <c r="G1078" s="12"/>
      <c r="H1078" s="12"/>
      <c r="I1078" s="12"/>
      <c r="J1078" s="12"/>
    </row>
    <row r="1079" spans="1:10" x14ac:dyDescent="0.25">
      <c r="A1079" s="12"/>
      <c r="B1079" s="12"/>
      <c r="C1079" s="12"/>
      <c r="D1079" s="12"/>
      <c r="E1079" s="12"/>
      <c r="F1079" s="12"/>
      <c r="G1079" s="12"/>
      <c r="H1079" s="12"/>
      <c r="I1079" s="12"/>
      <c r="J1079" s="12"/>
    </row>
    <row r="1080" spans="1:10" x14ac:dyDescent="0.25">
      <c r="A1080" s="12"/>
      <c r="B1080" s="12"/>
      <c r="C1080" s="12"/>
      <c r="D1080" s="12"/>
      <c r="E1080" s="12"/>
      <c r="F1080" s="12"/>
      <c r="G1080" s="12"/>
      <c r="H1080" s="12"/>
      <c r="I1080" s="12"/>
      <c r="J1080" s="12"/>
    </row>
    <row r="1081" spans="1:10" x14ac:dyDescent="0.25">
      <c r="A1081" s="12"/>
      <c r="B1081" s="12"/>
      <c r="C1081" s="12"/>
      <c r="D1081" s="12"/>
      <c r="E1081" s="12"/>
      <c r="F1081" s="12"/>
      <c r="G1081" s="12"/>
      <c r="H1081" s="12"/>
      <c r="I1081" s="12"/>
      <c r="J1081" s="12"/>
    </row>
    <row r="1082" spans="1:10" x14ac:dyDescent="0.25">
      <c r="A1082" s="12"/>
      <c r="B1082" s="12"/>
      <c r="C1082" s="12"/>
      <c r="D1082" s="12"/>
      <c r="E1082" s="12"/>
      <c r="F1082" s="12"/>
      <c r="G1082" s="12"/>
      <c r="H1082" s="12"/>
      <c r="I1082" s="12"/>
      <c r="J1082" s="12"/>
    </row>
    <row r="1083" spans="1:10" x14ac:dyDescent="0.25">
      <c r="A1083" s="12"/>
      <c r="B1083" s="12"/>
      <c r="C1083" s="12"/>
      <c r="D1083" s="12"/>
      <c r="E1083" s="12"/>
      <c r="F1083" s="12"/>
      <c r="G1083" s="12"/>
      <c r="H1083" s="12"/>
      <c r="I1083" s="12"/>
      <c r="J1083" s="12"/>
    </row>
    <row r="1084" spans="1:10" x14ac:dyDescent="0.25">
      <c r="A1084" s="12"/>
      <c r="B1084" s="12"/>
      <c r="C1084" s="12"/>
      <c r="D1084" s="12"/>
      <c r="E1084" s="12"/>
      <c r="F1084" s="12"/>
      <c r="G1084" s="12"/>
      <c r="H1084" s="12"/>
      <c r="I1084" s="12"/>
      <c r="J1084" s="12"/>
    </row>
    <row r="1085" spans="1:10" x14ac:dyDescent="0.25">
      <c r="A1085" s="12"/>
      <c r="B1085" s="12"/>
      <c r="C1085" s="12"/>
      <c r="D1085" s="12"/>
      <c r="E1085" s="12"/>
      <c r="F1085" s="12"/>
      <c r="G1085" s="12"/>
      <c r="H1085" s="12"/>
      <c r="I1085" s="12"/>
      <c r="J1085" s="12"/>
    </row>
    <row r="1086" spans="1:10" x14ac:dyDescent="0.25">
      <c r="A1086" s="12"/>
      <c r="B1086" s="12"/>
      <c r="C1086" s="12"/>
      <c r="D1086" s="12"/>
      <c r="E1086" s="12"/>
      <c r="F1086" s="12"/>
      <c r="G1086" s="12"/>
      <c r="H1086" s="12"/>
      <c r="I1086" s="12"/>
      <c r="J1086" s="12"/>
    </row>
    <row r="1087" spans="1:10" x14ac:dyDescent="0.25">
      <c r="A1087" s="12"/>
      <c r="B1087" s="12"/>
      <c r="C1087" s="12"/>
      <c r="D1087" s="12"/>
      <c r="E1087" s="12"/>
      <c r="F1087" s="12"/>
      <c r="G1087" s="12"/>
      <c r="H1087" s="12"/>
      <c r="I1087" s="12"/>
      <c r="J1087" s="12"/>
    </row>
    <row r="1088" spans="1:10" x14ac:dyDescent="0.25">
      <c r="A1088" s="12"/>
      <c r="B1088" s="12"/>
      <c r="C1088" s="12"/>
      <c r="D1088" s="12"/>
      <c r="E1088" s="12"/>
      <c r="F1088" s="12"/>
      <c r="G1088" s="12"/>
      <c r="H1088" s="12"/>
      <c r="I1088" s="12"/>
      <c r="J1088" s="12"/>
    </row>
    <row r="1089" spans="1:10" x14ac:dyDescent="0.25">
      <c r="A1089" s="12"/>
      <c r="B1089" s="12"/>
      <c r="C1089" s="12"/>
      <c r="D1089" s="12"/>
      <c r="E1089" s="12"/>
      <c r="F1089" s="12"/>
      <c r="G1089" s="12"/>
      <c r="H1089" s="12"/>
      <c r="I1089" s="12"/>
      <c r="J1089" s="12"/>
    </row>
    <row r="1090" spans="1:10" x14ac:dyDescent="0.25">
      <c r="A1090" s="12"/>
      <c r="B1090" s="12"/>
      <c r="C1090" s="12"/>
      <c r="D1090" s="12"/>
      <c r="E1090" s="12"/>
      <c r="F1090" s="12"/>
      <c r="G1090" s="12"/>
      <c r="H1090" s="12"/>
      <c r="I1090" s="12"/>
      <c r="J1090" s="12"/>
    </row>
    <row r="1091" spans="1:10" x14ac:dyDescent="0.25">
      <c r="A1091" s="12"/>
      <c r="B1091" s="12"/>
      <c r="C1091" s="12"/>
      <c r="D1091" s="12"/>
      <c r="E1091" s="12"/>
      <c r="F1091" s="12"/>
      <c r="G1091" s="12"/>
      <c r="H1091" s="12"/>
      <c r="I1091" s="12"/>
      <c r="J1091" s="12"/>
    </row>
    <row r="1092" spans="1:10" x14ac:dyDescent="0.25">
      <c r="A1092" s="12"/>
      <c r="B1092" s="12"/>
      <c r="C1092" s="12"/>
      <c r="D1092" s="12"/>
      <c r="E1092" s="12"/>
      <c r="F1092" s="12"/>
      <c r="G1092" s="12"/>
      <c r="H1092" s="12"/>
      <c r="I1092" s="12"/>
      <c r="J1092" s="12"/>
    </row>
    <row r="1093" spans="1:10" x14ac:dyDescent="0.25">
      <c r="A1093" s="12"/>
      <c r="B1093" s="12"/>
      <c r="C1093" s="12"/>
      <c r="D1093" s="12"/>
      <c r="E1093" s="12"/>
      <c r="F1093" s="12"/>
      <c r="G1093" s="12"/>
      <c r="H1093" s="12"/>
      <c r="I1093" s="12"/>
      <c r="J1093" s="12"/>
    </row>
    <row r="1094" spans="1:10" x14ac:dyDescent="0.25">
      <c r="A1094" s="12"/>
      <c r="B1094" s="12"/>
      <c r="C1094" s="12"/>
      <c r="D1094" s="12"/>
      <c r="E1094" s="12"/>
      <c r="F1094" s="12"/>
      <c r="G1094" s="12"/>
      <c r="H1094" s="12"/>
      <c r="I1094" s="12"/>
      <c r="J1094" s="12"/>
    </row>
    <row r="1095" spans="1:10" x14ac:dyDescent="0.25">
      <c r="A1095" s="12"/>
      <c r="B1095" s="12"/>
      <c r="C1095" s="12"/>
      <c r="D1095" s="12"/>
      <c r="E1095" s="12"/>
      <c r="F1095" s="12"/>
      <c r="G1095" s="12"/>
      <c r="H1095" s="12"/>
      <c r="I1095" s="12"/>
      <c r="J1095" s="12"/>
    </row>
    <row r="1096" spans="1:10" x14ac:dyDescent="0.25">
      <c r="A1096" s="12"/>
      <c r="B1096" s="12"/>
      <c r="C1096" s="12"/>
      <c r="D1096" s="12"/>
      <c r="E1096" s="12"/>
      <c r="F1096" s="12"/>
      <c r="G1096" s="12"/>
      <c r="H1096" s="12"/>
      <c r="I1096" s="12"/>
      <c r="J1096" s="12"/>
    </row>
    <row r="1097" spans="1:10" x14ac:dyDescent="0.25">
      <c r="A1097" s="12"/>
      <c r="B1097" s="12"/>
      <c r="C1097" s="12"/>
      <c r="D1097" s="12"/>
      <c r="E1097" s="12"/>
      <c r="F1097" s="12"/>
      <c r="G1097" s="12"/>
      <c r="H1097" s="12"/>
      <c r="I1097" s="12"/>
      <c r="J1097" s="12"/>
    </row>
    <row r="1098" spans="1:10" x14ac:dyDescent="0.25">
      <c r="A1098" s="12"/>
      <c r="B1098" s="12"/>
      <c r="C1098" s="12"/>
      <c r="D1098" s="12"/>
      <c r="E1098" s="12"/>
      <c r="F1098" s="12"/>
      <c r="G1098" s="12"/>
      <c r="H1098" s="12"/>
      <c r="I1098" s="12"/>
      <c r="J1098" s="12"/>
    </row>
    <row r="1099" spans="1:10" x14ac:dyDescent="0.25">
      <c r="A1099" s="12"/>
      <c r="B1099" s="12"/>
      <c r="C1099" s="12"/>
      <c r="D1099" s="12"/>
      <c r="E1099" s="12"/>
      <c r="F1099" s="12"/>
      <c r="G1099" s="12"/>
      <c r="H1099" s="12"/>
      <c r="I1099" s="12"/>
      <c r="J1099" s="12"/>
    </row>
    <row r="1100" spans="1:10" x14ac:dyDescent="0.25">
      <c r="A1100" s="12"/>
      <c r="B1100" s="12"/>
      <c r="C1100" s="12"/>
      <c r="D1100" s="12"/>
      <c r="E1100" s="12"/>
      <c r="F1100" s="12"/>
      <c r="G1100" s="12"/>
      <c r="H1100" s="12"/>
      <c r="I1100" s="12"/>
      <c r="J1100" s="12"/>
    </row>
    <row r="1101" spans="1:10" x14ac:dyDescent="0.25">
      <c r="A1101" s="12"/>
      <c r="B1101" s="12"/>
      <c r="C1101" s="12"/>
      <c r="D1101" s="12"/>
      <c r="E1101" s="12"/>
      <c r="F1101" s="12"/>
      <c r="G1101" s="12"/>
      <c r="H1101" s="12"/>
      <c r="I1101" s="12"/>
      <c r="J1101" s="12"/>
    </row>
    <row r="1102" spans="1:10" x14ac:dyDescent="0.25">
      <c r="A1102" s="12"/>
      <c r="B1102" s="12"/>
      <c r="C1102" s="12"/>
      <c r="D1102" s="12"/>
      <c r="E1102" s="12"/>
      <c r="F1102" s="12"/>
      <c r="G1102" s="12"/>
      <c r="H1102" s="12"/>
      <c r="I1102" s="12"/>
      <c r="J1102" s="12"/>
    </row>
    <row r="1103" spans="1:10" x14ac:dyDescent="0.25">
      <c r="A1103" s="12"/>
      <c r="B1103" s="12"/>
      <c r="C1103" s="12"/>
      <c r="D1103" s="12"/>
      <c r="E1103" s="12"/>
      <c r="F1103" s="12"/>
      <c r="G1103" s="12"/>
      <c r="H1103" s="12"/>
      <c r="I1103" s="12"/>
      <c r="J1103" s="12"/>
    </row>
    <row r="1104" spans="1:10" x14ac:dyDescent="0.25">
      <c r="A1104" s="12"/>
      <c r="B1104" s="12"/>
      <c r="C1104" s="12"/>
      <c r="D1104" s="12"/>
      <c r="E1104" s="12"/>
      <c r="F1104" s="12"/>
      <c r="G1104" s="12"/>
      <c r="H1104" s="12"/>
      <c r="I1104" s="12"/>
      <c r="J1104" s="12"/>
    </row>
    <row r="1105" spans="1:10" x14ac:dyDescent="0.25">
      <c r="A1105" s="12"/>
      <c r="B1105" s="12"/>
      <c r="C1105" s="12"/>
      <c r="D1105" s="12"/>
      <c r="E1105" s="12"/>
      <c r="F1105" s="12"/>
      <c r="G1105" s="12"/>
      <c r="H1105" s="12"/>
      <c r="I1105" s="12"/>
      <c r="J1105" s="12"/>
    </row>
    <row r="1106" spans="1:10" x14ac:dyDescent="0.25">
      <c r="A1106" s="12"/>
      <c r="B1106" s="12"/>
      <c r="C1106" s="12"/>
      <c r="D1106" s="12"/>
      <c r="E1106" s="12"/>
      <c r="F1106" s="12"/>
      <c r="G1106" s="12"/>
      <c r="H1106" s="12"/>
      <c r="I1106" s="12"/>
      <c r="J1106" s="12"/>
    </row>
    <row r="1107" spans="1:10" x14ac:dyDescent="0.25">
      <c r="A1107" s="12"/>
      <c r="B1107" s="12"/>
      <c r="C1107" s="12"/>
      <c r="D1107" s="12"/>
      <c r="E1107" s="12"/>
      <c r="F1107" s="12"/>
      <c r="G1107" s="12"/>
      <c r="H1107" s="12"/>
      <c r="I1107" s="12"/>
      <c r="J1107" s="12"/>
    </row>
    <row r="1108" spans="1:10" x14ac:dyDescent="0.25">
      <c r="A1108" s="12"/>
      <c r="B1108" s="12"/>
      <c r="C1108" s="12"/>
      <c r="D1108" s="12"/>
      <c r="E1108" s="12"/>
      <c r="F1108" s="12"/>
      <c r="G1108" s="12"/>
      <c r="H1108" s="12"/>
      <c r="I1108" s="12"/>
      <c r="J1108" s="12"/>
    </row>
    <row r="1109" spans="1:10" x14ac:dyDescent="0.25">
      <c r="A1109" s="12"/>
      <c r="B1109" s="12"/>
      <c r="C1109" s="12"/>
      <c r="D1109" s="12"/>
      <c r="E1109" s="12"/>
      <c r="F1109" s="12"/>
      <c r="G1109" s="12"/>
      <c r="H1109" s="12"/>
      <c r="I1109" s="12"/>
      <c r="J1109" s="12"/>
    </row>
    <row r="1110" spans="1:10" x14ac:dyDescent="0.25">
      <c r="A1110" s="12"/>
      <c r="B1110" s="12"/>
      <c r="C1110" s="12"/>
      <c r="D1110" s="12"/>
      <c r="E1110" s="12"/>
      <c r="F1110" s="12"/>
      <c r="G1110" s="12"/>
      <c r="H1110" s="12"/>
      <c r="I1110" s="12"/>
      <c r="J1110" s="12"/>
    </row>
    <row r="1111" spans="1:10" x14ac:dyDescent="0.25">
      <c r="A1111" s="12"/>
      <c r="B1111" s="12"/>
      <c r="C1111" s="12"/>
      <c r="D1111" s="12"/>
      <c r="E1111" s="12"/>
      <c r="F1111" s="12"/>
      <c r="G1111" s="12"/>
      <c r="H1111" s="12"/>
      <c r="I1111" s="12"/>
      <c r="J1111" s="12"/>
    </row>
  </sheetData>
  <mergeCells count="156">
    <mergeCell ref="K8:L8"/>
    <mergeCell ref="A100:B100"/>
    <mergeCell ref="A97:B97"/>
    <mergeCell ref="A102:B102"/>
    <mergeCell ref="A103:B103"/>
    <mergeCell ref="A104:B104"/>
    <mergeCell ref="A105:B105"/>
    <mergeCell ref="A129:B129"/>
    <mergeCell ref="A118:B118"/>
    <mergeCell ref="A121:B121"/>
    <mergeCell ref="A123:B123"/>
    <mergeCell ref="B108:B109"/>
    <mergeCell ref="A46:B46"/>
    <mergeCell ref="A23:B23"/>
    <mergeCell ref="A99:B99"/>
    <mergeCell ref="A98:B98"/>
    <mergeCell ref="K71:L71"/>
    <mergeCell ref="A69:B69"/>
    <mergeCell ref="A77:B77"/>
    <mergeCell ref="A75:B75"/>
    <mergeCell ref="A71:B71"/>
    <mergeCell ref="J85:J86"/>
    <mergeCell ref="A55:B55"/>
    <mergeCell ref="K40:P40"/>
    <mergeCell ref="K146:Q146"/>
    <mergeCell ref="K145:P145"/>
    <mergeCell ref="K118:P118"/>
    <mergeCell ref="K141:Q141"/>
    <mergeCell ref="K139:P139"/>
    <mergeCell ref="A101:B101"/>
    <mergeCell ref="A145:B145"/>
    <mergeCell ref="E108:I108"/>
    <mergeCell ref="J108:J109"/>
    <mergeCell ref="C108:D108"/>
    <mergeCell ref="E131:I131"/>
    <mergeCell ref="K121:R121"/>
    <mergeCell ref="A128:B128"/>
    <mergeCell ref="A112:B112"/>
    <mergeCell ref="A114:B114"/>
    <mergeCell ref="A124:B124"/>
    <mergeCell ref="A134:B134"/>
    <mergeCell ref="A120:B120"/>
    <mergeCell ref="A117:B117"/>
    <mergeCell ref="A126:B126"/>
    <mergeCell ref="A136:B136"/>
    <mergeCell ref="C4:D4"/>
    <mergeCell ref="A4:A5"/>
    <mergeCell ref="B4:B5"/>
    <mergeCell ref="A12:B12"/>
    <mergeCell ref="A43:B43"/>
    <mergeCell ref="A44:B44"/>
    <mergeCell ref="A45:B45"/>
    <mergeCell ref="A73:B73"/>
    <mergeCell ref="A57:B57"/>
    <mergeCell ref="A68:B68"/>
    <mergeCell ref="A67:B67"/>
    <mergeCell ref="B36:B37"/>
    <mergeCell ref="A47:B47"/>
    <mergeCell ref="A51:B51"/>
    <mergeCell ref="A70:B70"/>
    <mergeCell ref="A52:B52"/>
    <mergeCell ref="A8:B8"/>
    <mergeCell ref="C61:D61"/>
    <mergeCell ref="A50:B50"/>
    <mergeCell ref="A56:B56"/>
    <mergeCell ref="K21:P21"/>
    <mergeCell ref="A42:B42"/>
    <mergeCell ref="A40:B40"/>
    <mergeCell ref="K18:P18"/>
    <mergeCell ref="A18:B18"/>
    <mergeCell ref="A20:B20"/>
    <mergeCell ref="K41:Q41"/>
    <mergeCell ref="A25:B25"/>
    <mergeCell ref="K49:Q49"/>
    <mergeCell ref="K46:P46"/>
    <mergeCell ref="A16:B16"/>
    <mergeCell ref="K29:M29"/>
    <mergeCell ref="A49:B49"/>
    <mergeCell ref="A54:B54"/>
    <mergeCell ref="A30:B30"/>
    <mergeCell ref="A36:A37"/>
    <mergeCell ref="K45:P45"/>
    <mergeCell ref="A41:B41"/>
    <mergeCell ref="A58:B58"/>
    <mergeCell ref="T89:Y95"/>
    <mergeCell ref="E61:I61"/>
    <mergeCell ref="A82:B82"/>
    <mergeCell ref="A72:B72"/>
    <mergeCell ref="B85:B86"/>
    <mergeCell ref="A80:B80"/>
    <mergeCell ref="A95:B95"/>
    <mergeCell ref="A65:B65"/>
    <mergeCell ref="K92:Q92"/>
    <mergeCell ref="A61:A62"/>
    <mergeCell ref="A78:B78"/>
    <mergeCell ref="A79:B79"/>
    <mergeCell ref="A85:A86"/>
    <mergeCell ref="B61:B62"/>
    <mergeCell ref="A91:B91"/>
    <mergeCell ref="A94:B94"/>
    <mergeCell ref="A93:B93"/>
    <mergeCell ref="K82:P82"/>
    <mergeCell ref="A92:B92"/>
    <mergeCell ref="E85:I85"/>
    <mergeCell ref="A89:B89"/>
    <mergeCell ref="K67:Q67"/>
    <mergeCell ref="C85:D85"/>
    <mergeCell ref="A81:B81"/>
    <mergeCell ref="A1:J1"/>
    <mergeCell ref="A2:J2"/>
    <mergeCell ref="A3:J3"/>
    <mergeCell ref="E36:I36"/>
    <mergeCell ref="J36:J37"/>
    <mergeCell ref="A31:B31"/>
    <mergeCell ref="A33:B33"/>
    <mergeCell ref="A34:B34"/>
    <mergeCell ref="A22:B22"/>
    <mergeCell ref="A11:B11"/>
    <mergeCell ref="A13:B13"/>
    <mergeCell ref="A29:B29"/>
    <mergeCell ref="C36:D36"/>
    <mergeCell ref="A32:B32"/>
    <mergeCell ref="J4:J5"/>
    <mergeCell ref="E4:I4"/>
    <mergeCell ref="A19:B19"/>
    <mergeCell ref="A27:B27"/>
    <mergeCell ref="A24:B24"/>
    <mergeCell ref="A26:B26"/>
    <mergeCell ref="A15:B15"/>
    <mergeCell ref="A21:B21"/>
    <mergeCell ref="A10:B10"/>
    <mergeCell ref="A14:B14"/>
    <mergeCell ref="K11:P11"/>
    <mergeCell ref="K149:L149"/>
    <mergeCell ref="A140:B140"/>
    <mergeCell ref="A131:A132"/>
    <mergeCell ref="A119:B119"/>
    <mergeCell ref="B131:B132"/>
    <mergeCell ref="A108:A109"/>
    <mergeCell ref="A115:B115"/>
    <mergeCell ref="A113:B113"/>
    <mergeCell ref="A149:B149"/>
    <mergeCell ref="A148:B148"/>
    <mergeCell ref="A143:B143"/>
    <mergeCell ref="A146:B146"/>
    <mergeCell ref="A139:B139"/>
    <mergeCell ref="A144:B144"/>
    <mergeCell ref="A138:B138"/>
    <mergeCell ref="A141:B141"/>
    <mergeCell ref="C131:D131"/>
    <mergeCell ref="A147:B147"/>
    <mergeCell ref="A135:B135"/>
    <mergeCell ref="A137:B137"/>
    <mergeCell ref="A142:B142"/>
    <mergeCell ref="J131:J132"/>
    <mergeCell ref="J61:J6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1"/>
  <sheetViews>
    <sheetView topLeftCell="A226" workbookViewId="0">
      <selection activeCell="K233" sqref="K233"/>
    </sheetView>
  </sheetViews>
  <sheetFormatPr defaultRowHeight="15" x14ac:dyDescent="0.25"/>
  <cols>
    <col min="1" max="1" width="3.7109375" customWidth="1"/>
    <col min="2" max="2" width="47.5703125" customWidth="1"/>
    <col min="3" max="3" width="11.85546875" customWidth="1"/>
    <col min="4" max="4" width="11.5703125" customWidth="1"/>
    <col min="5" max="7" width="9.140625" customWidth="1"/>
    <col min="8" max="8" width="9.42578125" customWidth="1"/>
    <col min="9" max="9" width="12.7109375" customWidth="1"/>
    <col min="10" max="10" width="4.85546875" customWidth="1"/>
    <col min="13" max="13" width="9.28515625" customWidth="1"/>
  </cols>
  <sheetData>
    <row r="1" spans="1:16" ht="27.75" customHeight="1" thickBot="1" x14ac:dyDescent="0.3">
      <c r="A1" s="637" t="s">
        <v>29</v>
      </c>
      <c r="B1" s="637"/>
      <c r="C1" s="637"/>
      <c r="D1" s="637"/>
      <c r="E1" s="637"/>
      <c r="F1" s="637"/>
      <c r="G1" s="637"/>
      <c r="H1" s="637"/>
      <c r="I1" s="637"/>
      <c r="J1" s="637"/>
      <c r="K1" s="181"/>
      <c r="L1" s="181"/>
      <c r="M1" s="181"/>
      <c r="N1" s="181"/>
      <c r="O1" s="181"/>
      <c r="P1" s="181"/>
    </row>
    <row r="2" spans="1:16" ht="29.25" customHeight="1" thickBot="1" x14ac:dyDescent="0.3">
      <c r="A2" s="614" t="s">
        <v>309</v>
      </c>
      <c r="B2" s="617" t="s">
        <v>1</v>
      </c>
      <c r="C2" s="629" t="s">
        <v>446</v>
      </c>
      <c r="D2" s="629"/>
      <c r="E2" s="638" t="s">
        <v>467</v>
      </c>
      <c r="F2" s="638"/>
      <c r="G2" s="638"/>
      <c r="H2" s="638"/>
      <c r="I2" s="638"/>
      <c r="J2" s="634" t="s">
        <v>2</v>
      </c>
      <c r="K2" s="181"/>
      <c r="L2" s="181"/>
      <c r="M2" s="181"/>
      <c r="N2" s="181"/>
      <c r="O2" s="181"/>
      <c r="P2" s="181"/>
    </row>
    <row r="3" spans="1:16" ht="69.75" customHeight="1" thickBot="1" x14ac:dyDescent="0.3">
      <c r="A3" s="614"/>
      <c r="B3" s="617"/>
      <c r="C3" s="274" t="s">
        <v>466</v>
      </c>
      <c r="D3" s="275" t="s">
        <v>445</v>
      </c>
      <c r="E3" s="276" t="s">
        <v>85</v>
      </c>
      <c r="F3" s="276" t="s">
        <v>92</v>
      </c>
      <c r="G3" s="276" t="s">
        <v>86</v>
      </c>
      <c r="H3" s="276" t="s">
        <v>91</v>
      </c>
      <c r="I3" s="274" t="s">
        <v>266</v>
      </c>
      <c r="J3" s="634"/>
      <c r="K3" s="181"/>
      <c r="L3" s="181"/>
      <c r="M3" s="181"/>
      <c r="N3" s="181"/>
      <c r="O3" s="181"/>
      <c r="P3" s="181"/>
    </row>
    <row r="4" spans="1:16" ht="13.5" customHeight="1" thickBot="1" x14ac:dyDescent="0.3">
      <c r="A4" s="277">
        <v>1</v>
      </c>
      <c r="B4" s="277">
        <v>2</v>
      </c>
      <c r="C4" s="278">
        <v>3</v>
      </c>
      <c r="D4" s="277">
        <v>4</v>
      </c>
      <c r="E4" s="277">
        <v>5</v>
      </c>
      <c r="F4" s="277">
        <v>6</v>
      </c>
      <c r="G4" s="277">
        <v>7</v>
      </c>
      <c r="H4" s="277">
        <v>8</v>
      </c>
      <c r="I4" s="278">
        <v>9</v>
      </c>
      <c r="J4" s="277" t="s">
        <v>267</v>
      </c>
      <c r="K4" s="181"/>
      <c r="L4" s="181"/>
      <c r="M4" s="181"/>
      <c r="N4" s="181"/>
      <c r="O4" s="181"/>
      <c r="P4" s="181"/>
    </row>
    <row r="5" spans="1:16" ht="5.25" customHeight="1" thickBot="1" x14ac:dyDescent="0.3">
      <c r="E5" s="205"/>
      <c r="F5" s="205"/>
      <c r="G5" s="205"/>
      <c r="H5" s="205"/>
      <c r="I5" s="205"/>
      <c r="J5" s="205"/>
      <c r="K5" s="181"/>
      <c r="L5" s="181"/>
      <c r="M5" s="181"/>
      <c r="N5" s="181"/>
      <c r="O5" s="181"/>
      <c r="P5" s="181"/>
    </row>
    <row r="6" spans="1:16" ht="15.75" thickBot="1" x14ac:dyDescent="0.3">
      <c r="A6" s="665" t="s">
        <v>336</v>
      </c>
      <c r="B6" s="665"/>
      <c r="C6" s="311">
        <f t="shared" ref="C6:I6" si="0">SUM(C8+C11+C113+C169+C188+C203)</f>
        <v>8135000</v>
      </c>
      <c r="D6" s="311">
        <f t="shared" si="0"/>
        <v>2907632.79</v>
      </c>
      <c r="E6" s="311">
        <f t="shared" si="0"/>
        <v>5902710</v>
      </c>
      <c r="F6" s="311">
        <f t="shared" si="0"/>
        <v>430000</v>
      </c>
      <c r="G6" s="311">
        <f t="shared" si="0"/>
        <v>1064150</v>
      </c>
      <c r="H6" s="311">
        <f t="shared" si="0"/>
        <v>185000</v>
      </c>
      <c r="I6" s="311">
        <f t="shared" si="0"/>
        <v>7581860</v>
      </c>
      <c r="J6" s="313">
        <f>SUM(I6/C6)*100</f>
        <v>93.200491702519969</v>
      </c>
      <c r="K6" s="181"/>
      <c r="L6" s="181"/>
      <c r="M6" s="181"/>
      <c r="N6" s="181"/>
      <c r="O6" s="181"/>
      <c r="P6" s="181"/>
    </row>
    <row r="7" spans="1:16" ht="4.5" customHeight="1" thickBot="1" x14ac:dyDescent="0.3">
      <c r="C7" s="16"/>
      <c r="D7" s="16"/>
      <c r="E7" s="239"/>
      <c r="F7" s="239"/>
      <c r="G7" s="239"/>
      <c r="H7" s="239"/>
      <c r="I7" s="240"/>
      <c r="J7" s="241"/>
      <c r="K7" s="181"/>
      <c r="L7" s="181"/>
      <c r="M7" s="181"/>
      <c r="N7" s="181"/>
      <c r="O7" s="181"/>
      <c r="P7" s="181"/>
    </row>
    <row r="8" spans="1:16" x14ac:dyDescent="0.25">
      <c r="A8" s="805" t="s">
        <v>99</v>
      </c>
      <c r="B8" s="806"/>
      <c r="C8" s="314">
        <f>SUM(C9)</f>
        <v>40000</v>
      </c>
      <c r="D8" s="314">
        <f t="shared" ref="D8:I8" si="1">SUM(D9)</f>
        <v>24500</v>
      </c>
      <c r="E8" s="314">
        <f t="shared" si="1"/>
        <v>25000</v>
      </c>
      <c r="F8" s="314">
        <f t="shared" si="1"/>
        <v>0</v>
      </c>
      <c r="G8" s="314">
        <f t="shared" si="1"/>
        <v>0</v>
      </c>
      <c r="H8" s="314">
        <f t="shared" si="1"/>
        <v>0</v>
      </c>
      <c r="I8" s="314">
        <f t="shared" si="1"/>
        <v>25000</v>
      </c>
      <c r="J8" s="315">
        <f>SUM(I8/C8)*100</f>
        <v>62.5</v>
      </c>
      <c r="K8" s="181"/>
      <c r="L8" s="181"/>
      <c r="M8" s="181"/>
      <c r="N8" s="181"/>
      <c r="O8" s="181"/>
      <c r="P8" s="181"/>
    </row>
    <row r="9" spans="1:16" ht="15.75" thickBot="1" x14ac:dyDescent="0.3">
      <c r="A9" s="790" t="s">
        <v>84</v>
      </c>
      <c r="B9" s="791"/>
      <c r="C9" s="243">
        <v>40000</v>
      </c>
      <c r="D9" s="243">
        <v>24500</v>
      </c>
      <c r="E9" s="295">
        <v>25000</v>
      </c>
      <c r="F9" s="221">
        <v>0</v>
      </c>
      <c r="G9" s="221">
        <v>0</v>
      </c>
      <c r="H9" s="221">
        <v>0</v>
      </c>
      <c r="I9" s="243">
        <v>25000</v>
      </c>
      <c r="J9" s="215">
        <f>SUM(I9/C9)*100</f>
        <v>62.5</v>
      </c>
      <c r="K9" s="181"/>
      <c r="L9" s="181"/>
      <c r="M9" s="181"/>
      <c r="N9" s="181"/>
      <c r="O9" s="181"/>
      <c r="P9" s="181"/>
    </row>
    <row r="10" spans="1:16" ht="6" customHeight="1" thickBot="1" x14ac:dyDescent="0.3">
      <c r="C10" s="16"/>
      <c r="D10" s="16"/>
      <c r="E10" s="239"/>
      <c r="F10" s="239"/>
      <c r="G10" s="239"/>
      <c r="H10" s="239"/>
      <c r="I10" s="240"/>
      <c r="J10" s="241"/>
      <c r="K10" s="181"/>
      <c r="L10" s="181"/>
      <c r="M10" s="181"/>
      <c r="N10" s="181"/>
      <c r="O10" s="181"/>
      <c r="P10" s="181"/>
    </row>
    <row r="11" spans="1:16" ht="15.75" thickBot="1" x14ac:dyDescent="0.3">
      <c r="A11" s="792" t="s">
        <v>100</v>
      </c>
      <c r="B11" s="793"/>
      <c r="C11" s="324">
        <f t="shared" ref="C11:I11" si="2">SUM(C13+C36+C41)</f>
        <v>3549800</v>
      </c>
      <c r="D11" s="324">
        <f t="shared" si="2"/>
        <v>1644737.9700000002</v>
      </c>
      <c r="E11" s="325">
        <f t="shared" si="2"/>
        <v>3495600</v>
      </c>
      <c r="F11" s="325">
        <f t="shared" si="2"/>
        <v>46500</v>
      </c>
      <c r="G11" s="325">
        <f t="shared" si="2"/>
        <v>40000</v>
      </c>
      <c r="H11" s="325">
        <f t="shared" si="2"/>
        <v>0</v>
      </c>
      <c r="I11" s="324">
        <f t="shared" si="2"/>
        <v>3582100</v>
      </c>
      <c r="J11" s="329">
        <f>SUM(I11/C11)*100</f>
        <v>100.90991041748832</v>
      </c>
      <c r="K11" s="181"/>
      <c r="L11" s="181"/>
      <c r="M11" s="181"/>
      <c r="N11" s="181"/>
      <c r="O11" s="181"/>
      <c r="P11" s="181"/>
    </row>
    <row r="12" spans="1:16" s="12" customFormat="1" ht="5.25" customHeight="1" thickBot="1" x14ac:dyDescent="0.3">
      <c r="C12" s="338"/>
      <c r="D12" s="338"/>
      <c r="E12" s="339"/>
      <c r="F12" s="339"/>
      <c r="G12" s="339"/>
      <c r="H12" s="339"/>
      <c r="I12" s="340"/>
      <c r="J12" s="341"/>
    </row>
    <row r="13" spans="1:16" ht="27" customHeight="1" thickBot="1" x14ac:dyDescent="0.3">
      <c r="A13" s="784" t="s">
        <v>101</v>
      </c>
      <c r="B13" s="785"/>
      <c r="C13" s="139">
        <f t="shared" ref="C13:I13" si="3">SUM(C15+C19)</f>
        <v>2020500</v>
      </c>
      <c r="D13" s="139">
        <f t="shared" si="3"/>
        <v>976507.45</v>
      </c>
      <c r="E13" s="316">
        <f t="shared" si="3"/>
        <v>2180000</v>
      </c>
      <c r="F13" s="316">
        <f t="shared" si="3"/>
        <v>0</v>
      </c>
      <c r="G13" s="316">
        <f t="shared" si="3"/>
        <v>0</v>
      </c>
      <c r="H13" s="316">
        <f t="shared" si="3"/>
        <v>0</v>
      </c>
      <c r="I13" s="139">
        <f t="shared" si="3"/>
        <v>2180000</v>
      </c>
      <c r="J13" s="317">
        <f>SUM(I13/C13)*100</f>
        <v>107.89408562237071</v>
      </c>
      <c r="K13" s="181"/>
      <c r="L13" s="181"/>
      <c r="M13" s="181"/>
      <c r="N13" s="181"/>
      <c r="O13" s="181"/>
      <c r="P13" s="181"/>
    </row>
    <row r="14" spans="1:16" ht="9" customHeight="1" thickBot="1" x14ac:dyDescent="0.3">
      <c r="C14" s="16"/>
      <c r="D14" s="16"/>
      <c r="E14" s="239"/>
      <c r="F14" s="239"/>
      <c r="G14" s="239"/>
      <c r="H14" s="239"/>
      <c r="I14" s="240"/>
      <c r="J14" s="241"/>
      <c r="K14" s="181"/>
      <c r="L14" s="181"/>
      <c r="M14" s="181"/>
      <c r="N14" s="181"/>
      <c r="O14" s="181"/>
      <c r="P14" s="181"/>
    </row>
    <row r="15" spans="1:16" x14ac:dyDescent="0.25">
      <c r="A15" s="771" t="s">
        <v>102</v>
      </c>
      <c r="B15" s="772"/>
      <c r="C15" s="138">
        <f t="shared" ref="C15:I15" si="4">SUM(C16)</f>
        <v>1700000</v>
      </c>
      <c r="D15" s="20">
        <f t="shared" si="4"/>
        <v>816695.83</v>
      </c>
      <c r="E15" s="318">
        <f t="shared" si="4"/>
        <v>1870000</v>
      </c>
      <c r="F15" s="318">
        <f t="shared" si="4"/>
        <v>0</v>
      </c>
      <c r="G15" s="318">
        <f t="shared" si="4"/>
        <v>0</v>
      </c>
      <c r="H15" s="318">
        <f t="shared" si="4"/>
        <v>0</v>
      </c>
      <c r="I15" s="138">
        <f t="shared" si="4"/>
        <v>1870000</v>
      </c>
      <c r="J15" s="286">
        <f>SUM(I15/C15)*100</f>
        <v>110.00000000000001</v>
      </c>
      <c r="K15" s="181"/>
      <c r="L15" s="181"/>
      <c r="M15" s="181"/>
      <c r="N15" s="181"/>
      <c r="O15" s="181"/>
      <c r="P15" s="181"/>
    </row>
    <row r="16" spans="1:16" s="7" customFormat="1" ht="15.75" customHeight="1" thickBot="1" x14ac:dyDescent="0.3">
      <c r="A16" s="794" t="s">
        <v>387</v>
      </c>
      <c r="B16" s="795"/>
      <c r="C16" s="243">
        <v>1700000</v>
      </c>
      <c r="D16" s="243">
        <v>816695.83</v>
      </c>
      <c r="E16" s="326">
        <v>1870000</v>
      </c>
      <c r="F16" s="244">
        <v>0</v>
      </c>
      <c r="G16" s="244">
        <v>0</v>
      </c>
      <c r="H16" s="326">
        <v>0</v>
      </c>
      <c r="I16" s="243">
        <v>1870000</v>
      </c>
      <c r="J16" s="328">
        <f>SUM(I16/C16)*100</f>
        <v>110.00000000000001</v>
      </c>
      <c r="K16" s="545"/>
      <c r="L16" s="546"/>
      <c r="M16" s="546"/>
      <c r="N16" s="546"/>
      <c r="O16" s="546"/>
      <c r="P16" s="546"/>
    </row>
    <row r="17" spans="1:26" ht="6" customHeight="1" thickBot="1" x14ac:dyDescent="0.3">
      <c r="A17" s="4"/>
      <c r="B17" s="4"/>
      <c r="C17" s="137"/>
      <c r="D17" s="17"/>
      <c r="E17" s="245"/>
      <c r="F17" s="245"/>
      <c r="G17" s="245"/>
      <c r="H17" s="245"/>
      <c r="I17" s="229"/>
      <c r="J17" s="246"/>
      <c r="K17" s="7"/>
      <c r="L17" s="7"/>
      <c r="M17" s="7"/>
      <c r="N17" s="7"/>
      <c r="O17" s="7"/>
      <c r="P17" s="7"/>
    </row>
    <row r="18" spans="1:26" ht="15.75" hidden="1" customHeight="1" thickBot="1" x14ac:dyDescent="0.3">
      <c r="A18" s="4"/>
      <c r="B18" s="4"/>
      <c r="C18" s="137"/>
      <c r="D18" s="17"/>
      <c r="E18" s="245"/>
      <c r="F18" s="245"/>
      <c r="G18" s="245"/>
      <c r="H18" s="245"/>
      <c r="I18" s="229"/>
      <c r="J18" s="246"/>
      <c r="K18" s="7"/>
      <c r="L18" s="7"/>
      <c r="M18" s="7"/>
      <c r="N18" s="7"/>
      <c r="O18" s="7"/>
      <c r="P18" s="7"/>
    </row>
    <row r="19" spans="1:26" x14ac:dyDescent="0.25">
      <c r="A19" s="771" t="s">
        <v>103</v>
      </c>
      <c r="B19" s="772"/>
      <c r="C19" s="138">
        <f>SUM(C20:C28)</f>
        <v>320500</v>
      </c>
      <c r="D19" s="138">
        <f t="shared" ref="D19:I19" si="5">SUM(D20:D28)</f>
        <v>159811.62</v>
      </c>
      <c r="E19" s="138">
        <f t="shared" si="5"/>
        <v>310000</v>
      </c>
      <c r="F19" s="138">
        <f t="shared" si="5"/>
        <v>0</v>
      </c>
      <c r="G19" s="138">
        <f t="shared" si="5"/>
        <v>0</v>
      </c>
      <c r="H19" s="138">
        <f t="shared" si="5"/>
        <v>0</v>
      </c>
      <c r="I19" s="138">
        <f t="shared" si="5"/>
        <v>310000</v>
      </c>
      <c r="J19" s="319">
        <f>SUM(I19/C19)*100</f>
        <v>96.723868954758188</v>
      </c>
      <c r="K19" s="7"/>
      <c r="L19" s="7"/>
      <c r="M19" s="7"/>
      <c r="N19" s="7"/>
      <c r="O19" s="7"/>
      <c r="P19" s="7"/>
    </row>
    <row r="20" spans="1:26" x14ac:dyDescent="0.25">
      <c r="A20" s="651" t="s">
        <v>104</v>
      </c>
      <c r="B20" s="652"/>
      <c r="C20" s="242">
        <v>45000</v>
      </c>
      <c r="D20" s="242">
        <v>21121.23</v>
      </c>
      <c r="E20" s="296">
        <v>45000</v>
      </c>
      <c r="F20" s="225">
        <v>0</v>
      </c>
      <c r="G20" s="225">
        <v>0</v>
      </c>
      <c r="H20" s="225">
        <v>0</v>
      </c>
      <c r="I20" s="242">
        <v>45000</v>
      </c>
      <c r="J20" s="211">
        <f>SUM(I20/C20)*100</f>
        <v>100</v>
      </c>
      <c r="K20" s="373"/>
      <c r="L20" s="374"/>
      <c r="M20" s="374"/>
      <c r="N20" s="374"/>
      <c r="O20" s="374"/>
      <c r="P20" s="374"/>
    </row>
    <row r="21" spans="1:26" x14ac:dyDescent="0.25">
      <c r="A21" s="651" t="s">
        <v>105</v>
      </c>
      <c r="B21" s="652"/>
      <c r="C21" s="242">
        <v>160000</v>
      </c>
      <c r="D21" s="103">
        <v>76451.39</v>
      </c>
      <c r="E21" s="296">
        <v>160000</v>
      </c>
      <c r="F21" s="225">
        <v>0</v>
      </c>
      <c r="G21" s="225">
        <v>0</v>
      </c>
      <c r="H21" s="225">
        <v>0</v>
      </c>
      <c r="I21" s="242">
        <v>160000</v>
      </c>
      <c r="J21" s="211">
        <f t="shared" ref="J21:J27" si="6">SUM(I21/C21)*100</f>
        <v>100</v>
      </c>
      <c r="K21" s="751"/>
      <c r="L21" s="760"/>
      <c r="M21" s="760"/>
      <c r="N21" s="760"/>
      <c r="O21" s="760"/>
      <c r="P21" s="374"/>
      <c r="S21" s="12"/>
      <c r="T21" s="767"/>
      <c r="U21" s="768"/>
      <c r="V21" s="768"/>
      <c r="W21" s="768"/>
      <c r="X21" s="768"/>
      <c r="Y21" s="768"/>
      <c r="Z21" s="768"/>
    </row>
    <row r="22" spans="1:26" x14ac:dyDescent="0.25">
      <c r="A22" s="651" t="s">
        <v>106</v>
      </c>
      <c r="B22" s="652"/>
      <c r="C22" s="242">
        <v>42000</v>
      </c>
      <c r="D22" s="103">
        <v>41118</v>
      </c>
      <c r="E22" s="296">
        <v>42000</v>
      </c>
      <c r="F22" s="225">
        <v>0</v>
      </c>
      <c r="G22" s="225">
        <v>0</v>
      </c>
      <c r="H22" s="225">
        <v>0</v>
      </c>
      <c r="I22" s="242">
        <v>42000</v>
      </c>
      <c r="J22" s="211">
        <f t="shared" si="6"/>
        <v>100</v>
      </c>
      <c r="K22" s="751"/>
      <c r="L22" s="760"/>
      <c r="M22" s="760"/>
      <c r="N22" s="760"/>
      <c r="O22" s="760"/>
      <c r="P22" s="374"/>
      <c r="S22" s="12"/>
      <c r="T22" s="769"/>
      <c r="U22" s="770"/>
      <c r="V22" s="770"/>
      <c r="W22" s="770"/>
      <c r="X22" s="770"/>
      <c r="Y22" s="770"/>
      <c r="Z22" s="770"/>
    </row>
    <row r="23" spans="1:26" x14ac:dyDescent="0.25">
      <c r="A23" s="651" t="s">
        <v>107</v>
      </c>
      <c r="B23" s="652"/>
      <c r="C23" s="242">
        <v>31000</v>
      </c>
      <c r="D23" s="103">
        <v>17664</v>
      </c>
      <c r="E23" s="296">
        <v>21000</v>
      </c>
      <c r="F23" s="225">
        <v>0</v>
      </c>
      <c r="G23" s="225">
        <v>0</v>
      </c>
      <c r="H23" s="225">
        <v>0</v>
      </c>
      <c r="I23" s="242">
        <v>21000</v>
      </c>
      <c r="J23" s="211">
        <f t="shared" si="6"/>
        <v>67.741935483870961</v>
      </c>
      <c r="K23" s="751"/>
      <c r="L23" s="760"/>
      <c r="M23" s="760"/>
      <c r="N23" s="760"/>
      <c r="O23" s="760"/>
      <c r="P23" s="760"/>
    </row>
    <row r="24" spans="1:26" x14ac:dyDescent="0.25">
      <c r="A24" s="672" t="s">
        <v>108</v>
      </c>
      <c r="B24" s="673"/>
      <c r="C24" s="242">
        <v>21000</v>
      </c>
      <c r="D24" s="242">
        <v>0</v>
      </c>
      <c r="E24" s="296">
        <v>21000</v>
      </c>
      <c r="F24" s="225">
        <v>0</v>
      </c>
      <c r="G24" s="225">
        <v>0</v>
      </c>
      <c r="H24" s="225">
        <v>0</v>
      </c>
      <c r="I24" s="242">
        <v>21000</v>
      </c>
      <c r="J24" s="211">
        <f t="shared" si="6"/>
        <v>100</v>
      </c>
      <c r="K24" s="751"/>
      <c r="L24" s="760"/>
      <c r="M24" s="760"/>
      <c r="N24" s="760"/>
      <c r="O24" s="760"/>
      <c r="P24" s="760"/>
    </row>
    <row r="25" spans="1:26" ht="15" customHeight="1" x14ac:dyDescent="0.25">
      <c r="A25" s="672" t="s">
        <v>109</v>
      </c>
      <c r="B25" s="673"/>
      <c r="C25" s="242">
        <v>7500</v>
      </c>
      <c r="D25" s="242">
        <v>1983</v>
      </c>
      <c r="E25" s="296">
        <v>7500</v>
      </c>
      <c r="F25" s="225">
        <v>0</v>
      </c>
      <c r="G25" s="225">
        <v>0</v>
      </c>
      <c r="H25" s="225">
        <v>0</v>
      </c>
      <c r="I25" s="242">
        <v>7500</v>
      </c>
      <c r="J25" s="211">
        <f t="shared" si="6"/>
        <v>100</v>
      </c>
      <c r="K25" s="261"/>
      <c r="L25" s="62"/>
      <c r="M25" s="62"/>
      <c r="N25" s="62"/>
      <c r="O25" s="62"/>
      <c r="P25" s="62"/>
    </row>
    <row r="26" spans="1:26" x14ac:dyDescent="0.25">
      <c r="A26" s="672" t="s">
        <v>110</v>
      </c>
      <c r="B26" s="673"/>
      <c r="C26" s="242">
        <v>1000</v>
      </c>
      <c r="D26" s="242">
        <v>0</v>
      </c>
      <c r="E26" s="296">
        <v>1000</v>
      </c>
      <c r="F26" s="225">
        <v>0</v>
      </c>
      <c r="G26" s="225">
        <v>0</v>
      </c>
      <c r="H26" s="225">
        <v>0</v>
      </c>
      <c r="I26" s="242">
        <v>1000</v>
      </c>
      <c r="J26" s="211">
        <f t="shared" si="6"/>
        <v>100</v>
      </c>
      <c r="K26" s="261"/>
      <c r="L26" s="62"/>
      <c r="M26" s="62"/>
      <c r="N26" s="62"/>
      <c r="O26" s="62"/>
      <c r="P26" s="62"/>
    </row>
    <row r="27" spans="1:26" x14ac:dyDescent="0.25">
      <c r="A27" s="672" t="s">
        <v>111</v>
      </c>
      <c r="B27" s="673"/>
      <c r="C27" s="242">
        <v>7000</v>
      </c>
      <c r="D27" s="242">
        <v>1474</v>
      </c>
      <c r="E27" s="296">
        <v>7000</v>
      </c>
      <c r="F27" s="225">
        <v>0</v>
      </c>
      <c r="G27" s="225">
        <v>0</v>
      </c>
      <c r="H27" s="225">
        <v>0</v>
      </c>
      <c r="I27" s="242">
        <v>7000</v>
      </c>
      <c r="J27" s="211">
        <f t="shared" si="6"/>
        <v>100</v>
      </c>
      <c r="K27" s="261"/>
      <c r="L27" s="62"/>
      <c r="M27" s="62"/>
      <c r="N27" s="62"/>
      <c r="O27" s="62"/>
      <c r="P27" s="62"/>
    </row>
    <row r="28" spans="1:26" ht="15.75" customHeight="1" thickBot="1" x14ac:dyDescent="0.3">
      <c r="A28" s="728" t="s">
        <v>112</v>
      </c>
      <c r="B28" s="729"/>
      <c r="C28" s="243">
        <v>6000</v>
      </c>
      <c r="D28" s="243">
        <v>0</v>
      </c>
      <c r="E28" s="295">
        <v>5500</v>
      </c>
      <c r="F28" s="221">
        <v>0</v>
      </c>
      <c r="G28" s="221">
        <v>0</v>
      </c>
      <c r="H28" s="221">
        <v>0</v>
      </c>
      <c r="I28" s="243">
        <v>5500</v>
      </c>
      <c r="J28" s="215">
        <f>J27</f>
        <v>100</v>
      </c>
      <c r="K28" s="261"/>
      <c r="L28" s="62"/>
      <c r="M28" s="62"/>
      <c r="N28" s="62"/>
      <c r="O28" s="62"/>
      <c r="P28" s="62"/>
    </row>
    <row r="29" spans="1:26" s="181" customFormat="1" ht="15.75" customHeight="1" x14ac:dyDescent="0.25">
      <c r="A29" s="9"/>
      <c r="B29" s="9"/>
      <c r="C29" s="137"/>
      <c r="D29" s="137"/>
      <c r="E29" s="203"/>
      <c r="F29" s="228"/>
      <c r="G29" s="228"/>
      <c r="H29" s="228"/>
      <c r="I29" s="229"/>
      <c r="J29" s="252"/>
      <c r="K29" s="267"/>
      <c r="L29" s="62"/>
      <c r="M29" s="62"/>
      <c r="N29" s="62"/>
      <c r="O29" s="62"/>
      <c r="P29" s="62"/>
    </row>
    <row r="30" spans="1:26" s="181" customFormat="1" ht="29.25" customHeight="1" thickBot="1" x14ac:dyDescent="0.3">
      <c r="A30" s="9"/>
      <c r="B30" s="9"/>
      <c r="C30" s="137"/>
      <c r="D30" s="137"/>
      <c r="E30" s="203"/>
      <c r="F30" s="228"/>
      <c r="G30" s="228"/>
      <c r="H30" s="228"/>
      <c r="I30" s="229"/>
      <c r="J30" s="252"/>
      <c r="K30" s="267"/>
      <c r="L30" s="62"/>
      <c r="M30" s="62"/>
      <c r="N30" s="62"/>
      <c r="O30" s="62"/>
      <c r="P30" s="62"/>
    </row>
    <row r="31" spans="1:26" s="12" customFormat="1" ht="9.75" hidden="1" customHeight="1" thickBot="1" x14ac:dyDescent="0.3">
      <c r="A31" s="9"/>
      <c r="B31" s="9"/>
      <c r="C31" s="5"/>
      <c r="D31" s="5"/>
      <c r="E31" s="5"/>
      <c r="F31" s="5"/>
      <c r="G31" s="5"/>
      <c r="H31" s="5"/>
      <c r="I31" s="5"/>
      <c r="J31" s="5"/>
    </row>
    <row r="32" spans="1:26" ht="28.5" customHeight="1" thickBot="1" x14ac:dyDescent="0.3">
      <c r="A32" s="614" t="s">
        <v>309</v>
      </c>
      <c r="B32" s="617" t="s">
        <v>1</v>
      </c>
      <c r="C32" s="629" t="s">
        <v>446</v>
      </c>
      <c r="D32" s="629"/>
      <c r="E32" s="638" t="s">
        <v>467</v>
      </c>
      <c r="F32" s="638"/>
      <c r="G32" s="638"/>
      <c r="H32" s="638"/>
      <c r="I32" s="638"/>
      <c r="J32" s="634" t="s">
        <v>2</v>
      </c>
      <c r="K32" s="181"/>
      <c r="L32" s="181"/>
      <c r="M32" s="181"/>
      <c r="N32" s="181"/>
      <c r="O32" s="181"/>
      <c r="P32" s="181"/>
    </row>
    <row r="33" spans="1:16" ht="57" customHeight="1" thickBot="1" x14ac:dyDescent="0.3">
      <c r="A33" s="614"/>
      <c r="B33" s="617"/>
      <c r="C33" s="274" t="s">
        <v>466</v>
      </c>
      <c r="D33" s="275" t="s">
        <v>445</v>
      </c>
      <c r="E33" s="276" t="s">
        <v>85</v>
      </c>
      <c r="F33" s="276" t="s">
        <v>92</v>
      </c>
      <c r="G33" s="276" t="s">
        <v>86</v>
      </c>
      <c r="H33" s="276" t="s">
        <v>91</v>
      </c>
      <c r="I33" s="274" t="s">
        <v>266</v>
      </c>
      <c r="J33" s="634"/>
      <c r="K33" s="181"/>
      <c r="L33" s="181"/>
      <c r="M33" s="181"/>
      <c r="N33" s="181"/>
      <c r="O33" s="181"/>
      <c r="P33" s="181"/>
    </row>
    <row r="34" spans="1:16" ht="16.5" customHeight="1" thickBot="1" x14ac:dyDescent="0.3">
      <c r="A34" s="277">
        <v>1</v>
      </c>
      <c r="B34" s="277">
        <v>2</v>
      </c>
      <c r="C34" s="278">
        <v>3</v>
      </c>
      <c r="D34" s="277">
        <v>4</v>
      </c>
      <c r="E34" s="277">
        <v>5</v>
      </c>
      <c r="F34" s="277">
        <v>6</v>
      </c>
      <c r="G34" s="277">
        <v>7</v>
      </c>
      <c r="H34" s="277">
        <v>8</v>
      </c>
      <c r="I34" s="278">
        <v>9</v>
      </c>
      <c r="J34" s="277" t="s">
        <v>267</v>
      </c>
      <c r="K34" s="181"/>
      <c r="L34" s="181"/>
      <c r="M34" s="181"/>
      <c r="N34" s="181"/>
      <c r="O34" s="181"/>
      <c r="P34" s="181"/>
    </row>
    <row r="35" spans="1:16" ht="9.75" customHeight="1" thickBot="1" x14ac:dyDescent="0.3">
      <c r="E35" s="205"/>
      <c r="F35" s="205"/>
      <c r="G35" s="205"/>
      <c r="H35" s="205"/>
      <c r="I35" s="205"/>
      <c r="J35" s="205"/>
      <c r="K35" s="181"/>
      <c r="L35" s="181"/>
      <c r="M35" s="181"/>
      <c r="N35" s="181"/>
      <c r="O35" s="181"/>
      <c r="P35" s="181"/>
    </row>
    <row r="36" spans="1:16" ht="27" customHeight="1" thickBot="1" x14ac:dyDescent="0.3">
      <c r="A36" s="784" t="s">
        <v>298</v>
      </c>
      <c r="B36" s="785"/>
      <c r="C36" s="139">
        <f>SUM(C38)</f>
        <v>180000</v>
      </c>
      <c r="D36" s="337">
        <f t="shared" ref="D36:I36" si="7">SUM(D38)</f>
        <v>86459.59</v>
      </c>
      <c r="E36" s="320">
        <f t="shared" si="7"/>
        <v>200000</v>
      </c>
      <c r="F36" s="320">
        <f t="shared" si="7"/>
        <v>0</v>
      </c>
      <c r="G36" s="320">
        <f t="shared" si="7"/>
        <v>0</v>
      </c>
      <c r="H36" s="320">
        <f t="shared" si="7"/>
        <v>0</v>
      </c>
      <c r="I36" s="139">
        <f t="shared" si="7"/>
        <v>200000</v>
      </c>
      <c r="J36" s="321">
        <f>SUM(I36/C36)*100</f>
        <v>111.11111111111111</v>
      </c>
      <c r="K36" s="181"/>
      <c r="L36" s="181"/>
      <c r="M36" s="181"/>
      <c r="N36" s="181"/>
      <c r="O36" s="181"/>
      <c r="P36" s="181"/>
    </row>
    <row r="37" spans="1:16" ht="9.75" customHeight="1" thickBot="1" x14ac:dyDescent="0.3">
      <c r="C37" s="136"/>
      <c r="D37" s="16"/>
      <c r="E37" s="239"/>
      <c r="F37" s="239"/>
      <c r="G37" s="239"/>
      <c r="H37" s="239"/>
      <c r="I37" s="247"/>
      <c r="J37" s="241"/>
      <c r="K37" s="181"/>
      <c r="L37" s="181"/>
      <c r="M37" s="181"/>
      <c r="N37" s="181"/>
      <c r="O37" s="181"/>
      <c r="P37" s="181"/>
    </row>
    <row r="38" spans="1:16" x14ac:dyDescent="0.25">
      <c r="A38" s="771" t="s">
        <v>275</v>
      </c>
      <c r="B38" s="772"/>
      <c r="C38" s="138">
        <f t="shared" ref="C38:I38" si="8">SUM(C39)</f>
        <v>180000</v>
      </c>
      <c r="D38" s="20">
        <f t="shared" si="8"/>
        <v>86459.59</v>
      </c>
      <c r="E38" s="318">
        <f t="shared" si="8"/>
        <v>200000</v>
      </c>
      <c r="F38" s="318">
        <f t="shared" si="8"/>
        <v>0</v>
      </c>
      <c r="G38" s="318">
        <f t="shared" si="8"/>
        <v>0</v>
      </c>
      <c r="H38" s="318">
        <f t="shared" si="8"/>
        <v>0</v>
      </c>
      <c r="I38" s="138">
        <f t="shared" si="8"/>
        <v>200000</v>
      </c>
      <c r="J38" s="319">
        <f>SUM(I38/C38)*100</f>
        <v>111.11111111111111</v>
      </c>
      <c r="K38" s="181"/>
      <c r="L38" s="181"/>
      <c r="M38" s="181"/>
      <c r="N38" s="181"/>
      <c r="O38" s="181"/>
      <c r="P38" s="181"/>
    </row>
    <row r="39" spans="1:16" ht="19.5" customHeight="1" thickBot="1" x14ac:dyDescent="0.3">
      <c r="A39" s="728" t="s">
        <v>388</v>
      </c>
      <c r="B39" s="729"/>
      <c r="C39" s="104">
        <v>180000</v>
      </c>
      <c r="D39" s="104">
        <v>86459.59</v>
      </c>
      <c r="E39" s="295">
        <v>200000</v>
      </c>
      <c r="F39" s="295">
        <v>0</v>
      </c>
      <c r="G39" s="295">
        <v>0</v>
      </c>
      <c r="H39" s="295">
        <v>0</v>
      </c>
      <c r="I39" s="104">
        <v>200000</v>
      </c>
      <c r="J39" s="215">
        <f>SUM(I39/C39)*100</f>
        <v>111.11111111111111</v>
      </c>
      <c r="K39" s="545"/>
      <c r="L39" s="546"/>
      <c r="M39" s="546"/>
      <c r="N39" s="546"/>
      <c r="O39" s="546"/>
      <c r="P39" s="546"/>
    </row>
    <row r="40" spans="1:16" ht="7.5" customHeight="1" thickBot="1" x14ac:dyDescent="0.3">
      <c r="C40" s="136"/>
      <c r="D40" s="16"/>
      <c r="E40" s="141"/>
      <c r="F40" s="141"/>
      <c r="G40" s="141"/>
      <c r="H40" s="141"/>
      <c r="I40" s="136"/>
      <c r="J40" s="26"/>
      <c r="K40" s="181"/>
      <c r="L40" s="181"/>
      <c r="M40" s="181"/>
      <c r="N40" s="205"/>
      <c r="O40" s="181"/>
      <c r="P40" s="181"/>
    </row>
    <row r="41" spans="1:16" ht="18" customHeight="1" thickBot="1" x14ac:dyDescent="0.3">
      <c r="A41" s="803" t="s">
        <v>354</v>
      </c>
      <c r="B41" s="804"/>
      <c r="C41" s="139">
        <f t="shared" ref="C41:I41" si="9">SUM(C43+C45+C50+C64+C68+C73+C80+C88)</f>
        <v>1349300</v>
      </c>
      <c r="D41" s="139">
        <f t="shared" si="9"/>
        <v>581770.93000000005</v>
      </c>
      <c r="E41" s="139">
        <f t="shared" si="9"/>
        <v>1115600</v>
      </c>
      <c r="F41" s="139">
        <f t="shared" si="9"/>
        <v>46500</v>
      </c>
      <c r="G41" s="139">
        <f t="shared" si="9"/>
        <v>40000</v>
      </c>
      <c r="H41" s="139">
        <f t="shared" si="9"/>
        <v>0</v>
      </c>
      <c r="I41" s="139">
        <f t="shared" si="9"/>
        <v>1202100</v>
      </c>
      <c r="J41" s="321">
        <f>SUM(I41/C41)*100</f>
        <v>89.090639590898988</v>
      </c>
      <c r="K41" s="181"/>
      <c r="L41" s="181"/>
      <c r="M41" s="181"/>
      <c r="N41" s="181"/>
      <c r="O41" s="181"/>
      <c r="P41" s="181"/>
    </row>
    <row r="42" spans="1:16" ht="7.5" customHeight="1" thickBot="1" x14ac:dyDescent="0.3">
      <c r="C42" s="136"/>
      <c r="D42" s="16"/>
      <c r="E42" s="141"/>
      <c r="F42" s="141"/>
      <c r="G42" s="141"/>
      <c r="H42" s="141"/>
      <c r="I42" s="136"/>
      <c r="J42" s="26"/>
      <c r="K42" s="181"/>
      <c r="L42" s="181"/>
      <c r="M42" s="181"/>
      <c r="N42" s="181"/>
      <c r="O42" s="181"/>
      <c r="P42" s="181"/>
    </row>
    <row r="43" spans="1:16" ht="26.25" customHeight="1" thickBot="1" x14ac:dyDescent="0.3">
      <c r="A43" s="801" t="s">
        <v>408</v>
      </c>
      <c r="B43" s="802"/>
      <c r="C43" s="139">
        <v>10000</v>
      </c>
      <c r="D43" s="139">
        <v>4085.97</v>
      </c>
      <c r="E43" s="320">
        <v>10000</v>
      </c>
      <c r="F43" s="320">
        <v>0</v>
      </c>
      <c r="G43" s="320">
        <v>0</v>
      </c>
      <c r="H43" s="320">
        <v>0</v>
      </c>
      <c r="I43" s="139">
        <v>10000</v>
      </c>
      <c r="J43" s="321">
        <f>SUM(I43/C43)*100</f>
        <v>100</v>
      </c>
      <c r="K43" s="676"/>
      <c r="L43" s="763"/>
      <c r="M43" s="763"/>
      <c r="N43" s="763"/>
      <c r="O43" s="763"/>
      <c r="P43" s="763"/>
    </row>
    <row r="44" spans="1:16" ht="10.5" customHeight="1" thickBot="1" x14ac:dyDescent="0.3">
      <c r="C44" s="136"/>
      <c r="D44" s="16"/>
      <c r="E44" s="239"/>
      <c r="F44" s="239"/>
      <c r="G44" s="239"/>
      <c r="H44" s="239"/>
      <c r="I44" s="247"/>
      <c r="J44" s="241"/>
      <c r="K44" s="181"/>
      <c r="L44" s="181"/>
      <c r="M44" s="181"/>
      <c r="N44" s="181"/>
      <c r="O44" s="181"/>
      <c r="P44" s="181"/>
    </row>
    <row r="45" spans="1:16" x14ac:dyDescent="0.25">
      <c r="A45" s="771" t="s">
        <v>113</v>
      </c>
      <c r="B45" s="772"/>
      <c r="C45" s="138">
        <f>SUM(C46+C47+C48)</f>
        <v>361500</v>
      </c>
      <c r="D45" s="20">
        <f t="shared" ref="D45:I45" si="10">SUM(D46+D47+D48)</f>
        <v>175784.36000000002</v>
      </c>
      <c r="E45" s="318">
        <f t="shared" si="10"/>
        <v>286500</v>
      </c>
      <c r="F45" s="318">
        <f t="shared" si="10"/>
        <v>0</v>
      </c>
      <c r="G45" s="318">
        <f t="shared" si="10"/>
        <v>0</v>
      </c>
      <c r="H45" s="318">
        <f t="shared" si="10"/>
        <v>0</v>
      </c>
      <c r="I45" s="138">
        <f t="shared" si="10"/>
        <v>286500</v>
      </c>
      <c r="J45" s="319">
        <f>SUM(I45/C45)*100</f>
        <v>79.253112033195023</v>
      </c>
      <c r="K45" s="181"/>
      <c r="L45" s="181"/>
      <c r="M45" s="181"/>
      <c r="N45" s="181"/>
      <c r="O45" s="181"/>
      <c r="P45" s="181"/>
    </row>
    <row r="46" spans="1:16" ht="15.75" customHeight="1" x14ac:dyDescent="0.25">
      <c r="A46" s="672" t="s">
        <v>389</v>
      </c>
      <c r="B46" s="673"/>
      <c r="C46" s="242">
        <v>48500</v>
      </c>
      <c r="D46" s="242">
        <v>22678.04</v>
      </c>
      <c r="E46" s="296">
        <v>48500</v>
      </c>
      <c r="F46" s="225">
        <v>0</v>
      </c>
      <c r="G46" s="225">
        <v>0</v>
      </c>
      <c r="H46" s="225">
        <v>0</v>
      </c>
      <c r="I46" s="242">
        <v>48500</v>
      </c>
      <c r="J46" s="211">
        <f>SUM(I46/C46)*100</f>
        <v>100</v>
      </c>
      <c r="K46" s="777"/>
      <c r="L46" s="756"/>
      <c r="M46" s="756"/>
      <c r="N46" s="756"/>
      <c r="O46" s="756"/>
      <c r="P46" s="756"/>
    </row>
    <row r="47" spans="1:16" x14ac:dyDescent="0.25">
      <c r="A47" s="778" t="s">
        <v>114</v>
      </c>
      <c r="B47" s="779"/>
      <c r="C47" s="242">
        <v>295000</v>
      </c>
      <c r="D47" s="242">
        <v>146181.31</v>
      </c>
      <c r="E47" s="296">
        <v>220000</v>
      </c>
      <c r="F47" s="225">
        <v>0</v>
      </c>
      <c r="G47" s="225">
        <v>0</v>
      </c>
      <c r="H47" s="225">
        <v>0</v>
      </c>
      <c r="I47" s="242">
        <v>220000</v>
      </c>
      <c r="J47" s="211">
        <f>SUM(I47/C47)*100</f>
        <v>74.576271186440678</v>
      </c>
      <c r="K47" s="576"/>
      <c r="L47" s="547"/>
      <c r="M47" s="547"/>
      <c r="N47" s="547"/>
      <c r="O47" s="547"/>
      <c r="P47" s="547"/>
    </row>
    <row r="48" spans="1:16" ht="15.75" thickBot="1" x14ac:dyDescent="0.3">
      <c r="A48" s="643" t="s">
        <v>115</v>
      </c>
      <c r="B48" s="644"/>
      <c r="C48" s="243">
        <v>18000</v>
      </c>
      <c r="D48" s="243">
        <v>6925.01</v>
      </c>
      <c r="E48" s="295">
        <v>18000</v>
      </c>
      <c r="F48" s="221">
        <v>0</v>
      </c>
      <c r="G48" s="221">
        <v>0</v>
      </c>
      <c r="H48" s="221">
        <v>0</v>
      </c>
      <c r="I48" s="243">
        <v>18000</v>
      </c>
      <c r="J48" s="215">
        <f>SUM(I48/C48)*100</f>
        <v>100</v>
      </c>
      <c r="K48" s="7"/>
      <c r="L48" s="7"/>
      <c r="M48" s="7"/>
      <c r="N48" s="7"/>
      <c r="O48" s="7"/>
      <c r="P48" s="7"/>
    </row>
    <row r="49" spans="1:18" ht="8.25" customHeight="1" thickBot="1" x14ac:dyDescent="0.3">
      <c r="C49" s="136"/>
      <c r="D49" s="16"/>
      <c r="E49" s="239"/>
      <c r="F49" s="239"/>
      <c r="G49" s="239"/>
      <c r="H49" s="239"/>
      <c r="I49" s="247"/>
      <c r="J49" s="241"/>
      <c r="K49" s="7"/>
      <c r="L49" s="7"/>
      <c r="M49" s="7"/>
      <c r="N49" s="7"/>
      <c r="O49" s="7"/>
      <c r="P49" s="7"/>
    </row>
    <row r="50" spans="1:18" x14ac:dyDescent="0.25">
      <c r="A50" s="771" t="s">
        <v>116</v>
      </c>
      <c r="B50" s="796"/>
      <c r="C50" s="138">
        <f>SUM(C51+C52+C53+C54+C55+C56+C57)</f>
        <v>321100</v>
      </c>
      <c r="D50" s="138">
        <f t="shared" ref="D50:I50" si="11">SUM(D51+D52+D53+D54+D55+D56+D57)</f>
        <v>183144.19</v>
      </c>
      <c r="E50" s="138">
        <f t="shared" si="11"/>
        <v>278100</v>
      </c>
      <c r="F50" s="138">
        <f t="shared" si="11"/>
        <v>0</v>
      </c>
      <c r="G50" s="138">
        <f t="shared" si="11"/>
        <v>10000</v>
      </c>
      <c r="H50" s="138">
        <f t="shared" si="11"/>
        <v>0</v>
      </c>
      <c r="I50" s="138">
        <f t="shared" si="11"/>
        <v>288100</v>
      </c>
      <c r="J50" s="319">
        <f t="shared" ref="J50:J55" si="12">SUM(I50/C50)*100</f>
        <v>89.722827779507938</v>
      </c>
      <c r="K50" s="7"/>
      <c r="L50" s="7"/>
      <c r="M50" s="7"/>
      <c r="N50" s="7"/>
      <c r="O50" s="7"/>
      <c r="P50" s="7"/>
    </row>
    <row r="51" spans="1:18" ht="15.75" customHeight="1" x14ac:dyDescent="0.25">
      <c r="A51" s="672" t="s">
        <v>390</v>
      </c>
      <c r="B51" s="673"/>
      <c r="C51" s="242">
        <v>20000</v>
      </c>
      <c r="D51" s="242">
        <v>9886.09</v>
      </c>
      <c r="E51" s="296">
        <v>20000</v>
      </c>
      <c r="F51" s="296">
        <v>0</v>
      </c>
      <c r="G51" s="296">
        <v>0</v>
      </c>
      <c r="H51" s="296">
        <v>0</v>
      </c>
      <c r="I51" s="242">
        <v>20000</v>
      </c>
      <c r="J51" s="211">
        <f t="shared" si="12"/>
        <v>100</v>
      </c>
      <c r="K51" s="369"/>
      <c r="L51" s="7"/>
      <c r="M51" s="7"/>
      <c r="N51" s="7"/>
      <c r="O51" s="7"/>
      <c r="P51" s="7"/>
    </row>
    <row r="52" spans="1:18" x14ac:dyDescent="0.25">
      <c r="A52" s="651" t="s">
        <v>117</v>
      </c>
      <c r="B52" s="652"/>
      <c r="C52" s="242">
        <v>9100</v>
      </c>
      <c r="D52" s="242">
        <v>4530.7</v>
      </c>
      <c r="E52" s="296">
        <v>9100</v>
      </c>
      <c r="F52" s="296">
        <v>0</v>
      </c>
      <c r="G52" s="296">
        <v>0</v>
      </c>
      <c r="H52" s="296">
        <v>0</v>
      </c>
      <c r="I52" s="242">
        <v>9100</v>
      </c>
      <c r="J52" s="211">
        <f t="shared" si="12"/>
        <v>100</v>
      </c>
      <c r="K52" s="765"/>
      <c r="L52" s="766"/>
      <c r="M52" s="766"/>
      <c r="N52" s="766"/>
      <c r="O52" s="766"/>
      <c r="P52" s="766"/>
    </row>
    <row r="53" spans="1:18" x14ac:dyDescent="0.25">
      <c r="A53" s="651" t="s">
        <v>118</v>
      </c>
      <c r="B53" s="652"/>
      <c r="C53" s="242">
        <v>14000</v>
      </c>
      <c r="D53" s="242">
        <v>6994.66</v>
      </c>
      <c r="E53" s="296">
        <v>14000</v>
      </c>
      <c r="F53" s="296">
        <v>0</v>
      </c>
      <c r="G53" s="296">
        <v>0</v>
      </c>
      <c r="H53" s="296">
        <v>0</v>
      </c>
      <c r="I53" s="242">
        <v>14000</v>
      </c>
      <c r="J53" s="211">
        <f t="shared" si="12"/>
        <v>100</v>
      </c>
      <c r="K53" s="696"/>
      <c r="L53" s="697"/>
      <c r="M53" s="697"/>
      <c r="N53" s="697"/>
      <c r="O53" s="697"/>
      <c r="P53" s="697"/>
    </row>
    <row r="54" spans="1:18" x14ac:dyDescent="0.25">
      <c r="A54" s="651" t="s">
        <v>250</v>
      </c>
      <c r="B54" s="652"/>
      <c r="C54" s="242">
        <v>5000</v>
      </c>
      <c r="D54" s="242">
        <v>0</v>
      </c>
      <c r="E54" s="296">
        <v>15000</v>
      </c>
      <c r="F54" s="296">
        <v>0</v>
      </c>
      <c r="G54" s="225"/>
      <c r="H54" s="296">
        <v>0</v>
      </c>
      <c r="I54" s="242">
        <v>15000</v>
      </c>
      <c r="J54" s="211">
        <f t="shared" si="12"/>
        <v>300</v>
      </c>
      <c r="K54" s="775"/>
      <c r="L54" s="776"/>
      <c r="M54" s="776"/>
      <c r="N54" s="776"/>
      <c r="O54" s="776"/>
      <c r="P54" s="776"/>
      <c r="Q54" s="776"/>
      <c r="R54" s="425"/>
    </row>
    <row r="55" spans="1:18" ht="22.5" customHeight="1" x14ac:dyDescent="0.25">
      <c r="A55" s="672" t="s">
        <v>249</v>
      </c>
      <c r="B55" s="673"/>
      <c r="C55" s="242">
        <v>130000</v>
      </c>
      <c r="D55" s="242">
        <v>77183.83</v>
      </c>
      <c r="E55" s="296">
        <v>105000</v>
      </c>
      <c r="F55" s="296">
        <v>0</v>
      </c>
      <c r="G55" s="296">
        <v>10000</v>
      </c>
      <c r="H55" s="296">
        <v>0</v>
      </c>
      <c r="I55" s="242">
        <v>115000</v>
      </c>
      <c r="J55" s="211">
        <f t="shared" si="12"/>
        <v>88.461538461538453</v>
      </c>
      <c r="K55" s="773"/>
      <c r="L55" s="774"/>
      <c r="M55" s="774"/>
      <c r="N55" s="774"/>
      <c r="O55" s="774"/>
      <c r="P55" s="774"/>
    </row>
    <row r="56" spans="1:18" s="419" customFormat="1" x14ac:dyDescent="0.25">
      <c r="A56" s="651" t="s">
        <v>119</v>
      </c>
      <c r="B56" s="652"/>
      <c r="C56" s="242">
        <v>115000</v>
      </c>
      <c r="D56" s="242">
        <v>56555.91</v>
      </c>
      <c r="E56" s="296">
        <v>115000</v>
      </c>
      <c r="F56" s="296">
        <v>0</v>
      </c>
      <c r="G56" s="296">
        <v>0</v>
      </c>
      <c r="H56" s="296">
        <v>0</v>
      </c>
      <c r="I56" s="242">
        <v>115000</v>
      </c>
      <c r="J56" s="211">
        <f>SUM(I56/C56)*100</f>
        <v>100</v>
      </c>
    </row>
    <row r="57" spans="1:18" ht="15.75" thickBot="1" x14ac:dyDescent="0.3">
      <c r="A57" s="643" t="s">
        <v>441</v>
      </c>
      <c r="B57" s="644"/>
      <c r="C57" s="243">
        <v>28000</v>
      </c>
      <c r="D57" s="243">
        <v>27993</v>
      </c>
      <c r="E57" s="295">
        <v>0</v>
      </c>
      <c r="F57" s="295">
        <v>0</v>
      </c>
      <c r="G57" s="295">
        <v>0</v>
      </c>
      <c r="H57" s="295">
        <v>0</v>
      </c>
      <c r="I57" s="243">
        <v>0</v>
      </c>
      <c r="J57" s="211">
        <f>SUM(I57/C57)*100</f>
        <v>0</v>
      </c>
      <c r="K57" s="696"/>
      <c r="L57" s="697"/>
      <c r="M57" s="697"/>
      <c r="N57" s="697"/>
      <c r="O57" s="697"/>
      <c r="P57" s="697"/>
      <c r="Q57" s="697"/>
    </row>
    <row r="58" spans="1:18" s="437" customFormat="1" x14ac:dyDescent="0.25">
      <c r="A58" s="124"/>
      <c r="B58" s="124"/>
      <c r="C58" s="229"/>
      <c r="D58" s="229"/>
      <c r="E58" s="203"/>
      <c r="F58" s="203"/>
      <c r="G58" s="203"/>
      <c r="H58" s="203"/>
      <c r="I58" s="229"/>
      <c r="J58" s="252"/>
      <c r="K58" s="435"/>
      <c r="L58" s="436"/>
      <c r="M58" s="436"/>
      <c r="N58" s="436"/>
      <c r="O58" s="436"/>
      <c r="P58" s="436"/>
      <c r="Q58" s="436"/>
    </row>
    <row r="59" spans="1:18" ht="36" customHeight="1" thickBot="1" x14ac:dyDescent="0.3">
      <c r="K59" s="181"/>
      <c r="L59" s="181"/>
      <c r="M59" s="181"/>
      <c r="N59" s="181"/>
      <c r="O59" s="181"/>
      <c r="P59" s="181"/>
    </row>
    <row r="60" spans="1:18" ht="30.75" customHeight="1" thickBot="1" x14ac:dyDescent="0.3">
      <c r="A60" s="614" t="s">
        <v>309</v>
      </c>
      <c r="B60" s="617" t="s">
        <v>1</v>
      </c>
      <c r="C60" s="629" t="s">
        <v>446</v>
      </c>
      <c r="D60" s="629"/>
      <c r="E60" s="638" t="s">
        <v>467</v>
      </c>
      <c r="F60" s="638"/>
      <c r="G60" s="638"/>
      <c r="H60" s="638"/>
      <c r="I60" s="638"/>
      <c r="J60" s="634" t="s">
        <v>2</v>
      </c>
      <c r="K60" s="181"/>
      <c r="L60" s="181"/>
      <c r="M60" s="181"/>
      <c r="N60" s="181"/>
      <c r="O60" s="181"/>
      <c r="P60" s="181"/>
    </row>
    <row r="61" spans="1:18" ht="66.75" customHeight="1" thickBot="1" x14ac:dyDescent="0.3">
      <c r="A61" s="614"/>
      <c r="B61" s="617"/>
      <c r="C61" s="274" t="s">
        <v>466</v>
      </c>
      <c r="D61" s="275" t="s">
        <v>445</v>
      </c>
      <c r="E61" s="276" t="s">
        <v>85</v>
      </c>
      <c r="F61" s="276" t="s">
        <v>92</v>
      </c>
      <c r="G61" s="276" t="s">
        <v>86</v>
      </c>
      <c r="H61" s="276" t="s">
        <v>91</v>
      </c>
      <c r="I61" s="274" t="s">
        <v>266</v>
      </c>
      <c r="J61" s="634"/>
      <c r="K61" s="181"/>
      <c r="L61" s="181"/>
      <c r="M61" s="181"/>
      <c r="N61" s="181"/>
      <c r="O61" s="181"/>
      <c r="P61" s="181"/>
    </row>
    <row r="62" spans="1:18" ht="12.75" customHeight="1" thickBot="1" x14ac:dyDescent="0.3">
      <c r="A62" s="277">
        <v>1</v>
      </c>
      <c r="B62" s="277">
        <v>2</v>
      </c>
      <c r="C62" s="278">
        <v>3</v>
      </c>
      <c r="D62" s="277">
        <v>4</v>
      </c>
      <c r="E62" s="277">
        <v>5</v>
      </c>
      <c r="F62" s="277">
        <v>6</v>
      </c>
      <c r="G62" s="277">
        <v>7</v>
      </c>
      <c r="H62" s="277">
        <v>8</v>
      </c>
      <c r="I62" s="278">
        <v>9</v>
      </c>
      <c r="J62" s="277" t="s">
        <v>267</v>
      </c>
      <c r="K62" s="181"/>
      <c r="L62" s="181"/>
      <c r="M62" s="181"/>
      <c r="N62" s="181"/>
      <c r="O62" s="181"/>
      <c r="P62" s="181"/>
    </row>
    <row r="63" spans="1:18" ht="11.25" customHeight="1" thickBot="1" x14ac:dyDescent="0.3">
      <c r="E63" s="205"/>
      <c r="F63" s="205"/>
      <c r="G63" s="205"/>
      <c r="H63" s="205"/>
      <c r="I63" s="205"/>
      <c r="J63" s="205"/>
      <c r="K63" s="181"/>
      <c r="L63" s="181"/>
      <c r="M63" s="181"/>
      <c r="N63" s="181"/>
      <c r="O63" s="181"/>
      <c r="P63" s="181"/>
    </row>
    <row r="64" spans="1:18" x14ac:dyDescent="0.25">
      <c r="A64" s="771" t="s">
        <v>120</v>
      </c>
      <c r="B64" s="772"/>
      <c r="C64" s="142">
        <f>SUM(C65+C66)</f>
        <v>107000</v>
      </c>
      <c r="D64" s="21">
        <f t="shared" ref="D64:I64" si="13">SUM(D65+D66)</f>
        <v>33457.160000000003</v>
      </c>
      <c r="E64" s="322">
        <f t="shared" si="13"/>
        <v>90000</v>
      </c>
      <c r="F64" s="322">
        <f t="shared" si="13"/>
        <v>2500</v>
      </c>
      <c r="G64" s="322">
        <f t="shared" si="13"/>
        <v>10000</v>
      </c>
      <c r="H64" s="322">
        <f t="shared" si="13"/>
        <v>0</v>
      </c>
      <c r="I64" s="142">
        <f t="shared" si="13"/>
        <v>102500</v>
      </c>
      <c r="J64" s="319">
        <f>SUM(I64/C64)*100</f>
        <v>95.794392523364493</v>
      </c>
      <c r="K64" s="181"/>
      <c r="L64" s="181"/>
      <c r="M64" s="181"/>
      <c r="N64" s="181"/>
      <c r="O64" s="181"/>
      <c r="P64" s="181"/>
    </row>
    <row r="65" spans="1:17" ht="23.25" customHeight="1" x14ac:dyDescent="0.25">
      <c r="A65" s="672" t="s">
        <v>391</v>
      </c>
      <c r="B65" s="673"/>
      <c r="C65" s="248">
        <v>104500</v>
      </c>
      <c r="D65" s="133">
        <v>33162.160000000003</v>
      </c>
      <c r="E65" s="287">
        <v>90000</v>
      </c>
      <c r="F65" s="287">
        <v>0</v>
      </c>
      <c r="G65" s="287">
        <v>10000</v>
      </c>
      <c r="H65" s="210">
        <v>0</v>
      </c>
      <c r="I65" s="248">
        <v>100000</v>
      </c>
      <c r="J65" s="211">
        <f>SUM(I65/C65)*100</f>
        <v>95.693779904306226</v>
      </c>
      <c r="K65" s="553"/>
      <c r="L65" s="518"/>
      <c r="M65" s="518"/>
      <c r="N65" s="518"/>
      <c r="O65" s="518"/>
      <c r="P65" s="518"/>
      <c r="Q65" s="518"/>
    </row>
    <row r="66" spans="1:17" ht="15.75" thickBot="1" x14ac:dyDescent="0.3">
      <c r="A66" s="643" t="s">
        <v>121</v>
      </c>
      <c r="B66" s="644"/>
      <c r="C66" s="249">
        <v>2500</v>
      </c>
      <c r="D66" s="134">
        <v>295</v>
      </c>
      <c r="E66" s="293">
        <v>0</v>
      </c>
      <c r="F66" s="293">
        <v>2500</v>
      </c>
      <c r="G66" s="293">
        <v>0</v>
      </c>
      <c r="H66" s="214">
        <v>0</v>
      </c>
      <c r="I66" s="249">
        <v>2500</v>
      </c>
      <c r="J66" s="215">
        <f>SUM(I66/C66)*100</f>
        <v>100</v>
      </c>
      <c r="K66" s="7"/>
      <c r="L66" s="7"/>
      <c r="M66" s="7"/>
      <c r="N66" s="7"/>
      <c r="O66" s="7"/>
      <c r="P66" s="7"/>
    </row>
    <row r="67" spans="1:17" ht="9.75" customHeight="1" thickBot="1" x14ac:dyDescent="0.3">
      <c r="C67" s="24"/>
      <c r="D67" s="13"/>
      <c r="E67" s="223"/>
      <c r="F67" s="223"/>
      <c r="G67" s="223"/>
      <c r="H67" s="223"/>
      <c r="I67" s="208"/>
      <c r="J67" s="241"/>
      <c r="K67" s="7"/>
      <c r="L67" s="7"/>
      <c r="M67" s="7"/>
      <c r="N67" s="7"/>
      <c r="O67" s="7"/>
      <c r="P67" s="7"/>
    </row>
    <row r="68" spans="1:17" x14ac:dyDescent="0.25">
      <c r="A68" s="771" t="s">
        <v>122</v>
      </c>
      <c r="B68" s="772"/>
      <c r="C68" s="142">
        <f>SUM(C69+C70)</f>
        <v>18500</v>
      </c>
      <c r="D68" s="21">
        <f t="shared" ref="D68:I68" si="14">SUM(D69+D70)</f>
        <v>8989.2900000000009</v>
      </c>
      <c r="E68" s="322">
        <f t="shared" si="14"/>
        <v>13500</v>
      </c>
      <c r="F68" s="322">
        <f t="shared" si="14"/>
        <v>5000</v>
      </c>
      <c r="G68" s="322">
        <f t="shared" si="14"/>
        <v>0</v>
      </c>
      <c r="H68" s="322">
        <f t="shared" si="14"/>
        <v>0</v>
      </c>
      <c r="I68" s="142">
        <f t="shared" si="14"/>
        <v>18500</v>
      </c>
      <c r="J68" s="319">
        <f>SUM(I68/C68)*100</f>
        <v>100</v>
      </c>
      <c r="K68" s="7"/>
      <c r="L68" s="375"/>
      <c r="M68" s="7"/>
      <c r="N68" s="7"/>
      <c r="O68" s="7"/>
      <c r="P68" s="7"/>
    </row>
    <row r="69" spans="1:17" x14ac:dyDescent="0.25">
      <c r="A69" s="672" t="s">
        <v>247</v>
      </c>
      <c r="B69" s="673"/>
      <c r="C69" s="248">
        <v>15000</v>
      </c>
      <c r="D69" s="133">
        <v>6731.5</v>
      </c>
      <c r="E69" s="287">
        <v>11500</v>
      </c>
      <c r="F69" s="287">
        <v>3500</v>
      </c>
      <c r="G69" s="210">
        <v>0</v>
      </c>
      <c r="H69" s="210">
        <v>0</v>
      </c>
      <c r="I69" s="248">
        <v>15000</v>
      </c>
      <c r="J69" s="211">
        <f>SUM(I69/C69)*100</f>
        <v>100</v>
      </c>
      <c r="K69" s="430"/>
      <c r="L69" s="431"/>
      <c r="M69" s="431"/>
      <c r="N69" s="431"/>
      <c r="O69" s="431"/>
      <c r="P69" s="431"/>
      <c r="Q69" s="205"/>
    </row>
    <row r="70" spans="1:17" ht="15.75" thickBot="1" x14ac:dyDescent="0.3">
      <c r="A70" s="643" t="s">
        <v>123</v>
      </c>
      <c r="B70" s="644"/>
      <c r="C70" s="249">
        <v>3500</v>
      </c>
      <c r="D70" s="134">
        <v>2257.79</v>
      </c>
      <c r="E70" s="293">
        <v>2000</v>
      </c>
      <c r="F70" s="293">
        <v>1500</v>
      </c>
      <c r="G70" s="214">
        <v>0</v>
      </c>
      <c r="H70" s="214">
        <v>0</v>
      </c>
      <c r="I70" s="249">
        <v>3500</v>
      </c>
      <c r="J70" s="215">
        <f>SUM(I70/C70)*100</f>
        <v>100</v>
      </c>
      <c r="K70" s="742"/>
      <c r="L70" s="697"/>
      <c r="M70" s="697"/>
      <c r="N70" s="697"/>
      <c r="O70" s="697"/>
      <c r="P70" s="697"/>
    </row>
    <row r="71" spans="1:17" ht="3" customHeight="1" x14ac:dyDescent="0.25">
      <c r="A71" s="124"/>
      <c r="B71" s="124"/>
      <c r="C71" s="143"/>
      <c r="D71" s="143"/>
      <c r="E71" s="250"/>
      <c r="F71" s="250"/>
      <c r="G71" s="250"/>
      <c r="H71" s="250"/>
      <c r="I71" s="251"/>
      <c r="J71" s="252"/>
      <c r="K71" s="7"/>
      <c r="L71" s="7"/>
      <c r="M71" s="7"/>
      <c r="N71" s="7"/>
      <c r="O71" s="7"/>
      <c r="P71" s="7"/>
    </row>
    <row r="72" spans="1:17" ht="6" customHeight="1" thickBot="1" x14ac:dyDescent="0.3">
      <c r="C72" s="24"/>
      <c r="D72" s="13"/>
      <c r="E72" s="223"/>
      <c r="F72" s="223"/>
      <c r="G72" s="223"/>
      <c r="H72" s="223"/>
      <c r="I72" s="208"/>
      <c r="J72" s="241"/>
      <c r="K72" s="376"/>
      <c r="L72" s="7"/>
      <c r="M72" s="7"/>
      <c r="N72" s="7"/>
      <c r="O72" s="7"/>
      <c r="P72" s="7"/>
    </row>
    <row r="73" spans="1:17" ht="22.5" customHeight="1" x14ac:dyDescent="0.25">
      <c r="A73" s="343" t="s">
        <v>124</v>
      </c>
      <c r="B73" s="344"/>
      <c r="C73" s="142">
        <f>SUM(C74+C75+C76+C77+C78)</f>
        <v>246000</v>
      </c>
      <c r="D73" s="21">
        <f t="shared" ref="D73:I73" si="15">SUM(D74+D75+D76+D77+D78)</f>
        <v>69380.83</v>
      </c>
      <c r="E73" s="322">
        <f t="shared" si="15"/>
        <v>184000</v>
      </c>
      <c r="F73" s="322">
        <f t="shared" si="15"/>
        <v>31000</v>
      </c>
      <c r="G73" s="322">
        <f t="shared" si="15"/>
        <v>0</v>
      </c>
      <c r="H73" s="322">
        <f t="shared" si="15"/>
        <v>0</v>
      </c>
      <c r="I73" s="142">
        <f t="shared" si="15"/>
        <v>215000</v>
      </c>
      <c r="J73" s="319">
        <f t="shared" ref="J73:J78" si="16">SUM(I73/C73)*100</f>
        <v>87.398373983739845</v>
      </c>
      <c r="K73" s="751"/>
      <c r="L73" s="741"/>
      <c r="M73" s="741"/>
      <c r="N73" s="741"/>
      <c r="O73" s="741"/>
      <c r="P73" s="741"/>
    </row>
    <row r="74" spans="1:17" ht="23.25" customHeight="1" x14ac:dyDescent="0.25">
      <c r="A74" s="778" t="s">
        <v>276</v>
      </c>
      <c r="B74" s="779"/>
      <c r="C74" s="248">
        <v>45000</v>
      </c>
      <c r="D74" s="133">
        <v>25150.05</v>
      </c>
      <c r="E74" s="287">
        <v>44000</v>
      </c>
      <c r="F74" s="287">
        <v>1000</v>
      </c>
      <c r="G74" s="210">
        <v>0</v>
      </c>
      <c r="H74" s="210">
        <v>0</v>
      </c>
      <c r="I74" s="248">
        <v>45000</v>
      </c>
      <c r="J74" s="211">
        <f t="shared" si="16"/>
        <v>100</v>
      </c>
      <c r="K74" s="761"/>
      <c r="L74" s="762"/>
      <c r="M74" s="762"/>
      <c r="N74" s="762"/>
      <c r="O74" s="762"/>
      <c r="P74" s="762"/>
    </row>
    <row r="75" spans="1:17" ht="23.25" customHeight="1" x14ac:dyDescent="0.25">
      <c r="A75" s="778" t="s">
        <v>277</v>
      </c>
      <c r="B75" s="779"/>
      <c r="C75" s="248">
        <v>30000</v>
      </c>
      <c r="D75" s="248">
        <v>9424.4500000000007</v>
      </c>
      <c r="E75" s="287">
        <v>0</v>
      </c>
      <c r="F75" s="304">
        <v>30000</v>
      </c>
      <c r="G75" s="210">
        <v>0</v>
      </c>
      <c r="H75" s="210">
        <v>0</v>
      </c>
      <c r="I75" s="248">
        <v>30000</v>
      </c>
      <c r="J75" s="211">
        <f t="shared" si="16"/>
        <v>100</v>
      </c>
      <c r="K75" s="757"/>
      <c r="L75" s="758"/>
      <c r="M75" s="758"/>
      <c r="N75" s="758"/>
      <c r="O75" s="758"/>
      <c r="P75" s="758"/>
    </row>
    <row r="76" spans="1:17" x14ac:dyDescent="0.25">
      <c r="A76" s="778" t="s">
        <v>278</v>
      </c>
      <c r="B76" s="779"/>
      <c r="C76" s="248">
        <v>96000</v>
      </c>
      <c r="D76" s="248">
        <v>911</v>
      </c>
      <c r="E76" s="287">
        <v>75000</v>
      </c>
      <c r="F76" s="287">
        <v>0</v>
      </c>
      <c r="G76" s="210">
        <v>0</v>
      </c>
      <c r="H76" s="210">
        <v>0</v>
      </c>
      <c r="I76" s="248">
        <v>75000</v>
      </c>
      <c r="J76" s="211">
        <f t="shared" si="16"/>
        <v>78.125</v>
      </c>
      <c r="K76" s="757"/>
      <c r="L76" s="758"/>
      <c r="M76" s="758"/>
      <c r="N76" s="758"/>
      <c r="O76" s="758"/>
      <c r="P76" s="758"/>
    </row>
    <row r="77" spans="1:17" x14ac:dyDescent="0.25">
      <c r="A77" s="778" t="s">
        <v>279</v>
      </c>
      <c r="B77" s="779"/>
      <c r="C77" s="248">
        <v>45000</v>
      </c>
      <c r="D77" s="248">
        <v>27091.93</v>
      </c>
      <c r="E77" s="287">
        <v>45000</v>
      </c>
      <c r="F77" s="287">
        <v>0</v>
      </c>
      <c r="G77" s="210">
        <v>0</v>
      </c>
      <c r="H77" s="210">
        <v>0</v>
      </c>
      <c r="I77" s="248">
        <v>45000</v>
      </c>
      <c r="J77" s="211">
        <f t="shared" si="16"/>
        <v>100</v>
      </c>
      <c r="K77" s="757"/>
      <c r="L77" s="758"/>
      <c r="M77" s="758"/>
      <c r="N77" s="758"/>
      <c r="O77" s="758"/>
      <c r="P77" s="758"/>
    </row>
    <row r="78" spans="1:17" ht="24" customHeight="1" thickBot="1" x14ac:dyDescent="0.3">
      <c r="A78" s="788" t="s">
        <v>289</v>
      </c>
      <c r="B78" s="789"/>
      <c r="C78" s="249">
        <v>30000</v>
      </c>
      <c r="D78" s="249">
        <v>6803.4</v>
      </c>
      <c r="E78" s="293">
        <v>20000</v>
      </c>
      <c r="F78" s="293">
        <v>0</v>
      </c>
      <c r="G78" s="214">
        <v>0</v>
      </c>
      <c r="H78" s="214">
        <v>0</v>
      </c>
      <c r="I78" s="249">
        <v>20000</v>
      </c>
      <c r="J78" s="215">
        <f t="shared" si="16"/>
        <v>66.666666666666657</v>
      </c>
      <c r="K78" s="580"/>
      <c r="L78" s="391"/>
      <c r="M78" s="391"/>
      <c r="N78" s="391"/>
      <c r="O78" s="391"/>
      <c r="P78" s="391"/>
    </row>
    <row r="79" spans="1:17" ht="7.5" customHeight="1" thickBot="1" x14ac:dyDescent="0.3">
      <c r="C79" s="24"/>
      <c r="D79" s="13"/>
      <c r="E79" s="223"/>
      <c r="F79" s="223"/>
      <c r="G79" s="223"/>
      <c r="H79" s="223"/>
      <c r="I79" s="208"/>
      <c r="J79" s="241"/>
      <c r="K79" s="7"/>
      <c r="L79" s="7"/>
      <c r="M79" s="7"/>
      <c r="N79" s="7"/>
      <c r="O79" s="7"/>
      <c r="P79" s="7"/>
    </row>
    <row r="80" spans="1:17" ht="25.5" customHeight="1" x14ac:dyDescent="0.25">
      <c r="A80" s="797" t="s">
        <v>270</v>
      </c>
      <c r="B80" s="798"/>
      <c r="C80" s="142">
        <f>SUM(C81+C82)</f>
        <v>10500</v>
      </c>
      <c r="D80" s="21">
        <f t="shared" ref="D80:I80" si="17">SUM(D81+D82)</f>
        <v>7309.18</v>
      </c>
      <c r="E80" s="322">
        <f t="shared" si="17"/>
        <v>7000</v>
      </c>
      <c r="F80" s="322">
        <f t="shared" si="17"/>
        <v>3500</v>
      </c>
      <c r="G80" s="322">
        <f t="shared" si="17"/>
        <v>0</v>
      </c>
      <c r="H80" s="322">
        <f t="shared" si="17"/>
        <v>0</v>
      </c>
      <c r="I80" s="142">
        <f t="shared" si="17"/>
        <v>10500</v>
      </c>
      <c r="J80" s="319">
        <f>SUM(I80/C80)*100</f>
        <v>100</v>
      </c>
      <c r="K80" s="751"/>
      <c r="L80" s="760"/>
      <c r="M80" s="760"/>
      <c r="N80" s="760"/>
      <c r="O80" s="760"/>
      <c r="P80" s="760"/>
    </row>
    <row r="81" spans="1:17" x14ac:dyDescent="0.25">
      <c r="A81" s="778" t="s">
        <v>251</v>
      </c>
      <c r="B81" s="779"/>
      <c r="C81" s="248">
        <v>7000</v>
      </c>
      <c r="D81" s="248">
        <v>5780.54</v>
      </c>
      <c r="E81" s="287">
        <v>3500</v>
      </c>
      <c r="F81" s="287">
        <v>3500</v>
      </c>
      <c r="G81" s="210">
        <v>0</v>
      </c>
      <c r="H81" s="210">
        <v>0</v>
      </c>
      <c r="I81" s="248">
        <v>7000</v>
      </c>
      <c r="J81" s="211">
        <f>SUM(I81/C81)*100</f>
        <v>100</v>
      </c>
      <c r="K81" s="751"/>
      <c r="L81" s="741"/>
      <c r="M81" s="741"/>
      <c r="N81" s="741"/>
      <c r="O81" s="741"/>
      <c r="P81" s="741"/>
    </row>
    <row r="82" spans="1:17" s="181" customFormat="1" ht="15.75" thickBot="1" x14ac:dyDescent="0.3">
      <c r="A82" s="807" t="s">
        <v>125</v>
      </c>
      <c r="B82" s="808"/>
      <c r="C82" s="249">
        <v>3500</v>
      </c>
      <c r="D82" s="249">
        <v>1528.64</v>
      </c>
      <c r="E82" s="293">
        <v>3500</v>
      </c>
      <c r="F82" s="293">
        <v>0</v>
      </c>
      <c r="G82" s="214">
        <v>0</v>
      </c>
      <c r="H82" s="214">
        <v>0</v>
      </c>
      <c r="I82" s="249">
        <v>3500</v>
      </c>
      <c r="J82" s="215">
        <f>SUM(I82/C82)*100</f>
        <v>100</v>
      </c>
      <c r="K82" s="753"/>
      <c r="L82" s="754"/>
      <c r="M82" s="754"/>
      <c r="N82" s="754"/>
      <c r="O82" s="754"/>
      <c r="P82" s="754"/>
    </row>
    <row r="83" spans="1:17" ht="54.75" customHeight="1" thickBot="1" x14ac:dyDescent="0.3">
      <c r="A83" s="67"/>
      <c r="B83" s="67"/>
      <c r="C83" s="68"/>
      <c r="D83" s="68"/>
      <c r="E83" s="68"/>
      <c r="F83" s="68"/>
      <c r="G83" s="68"/>
      <c r="H83" s="68"/>
      <c r="I83" s="68"/>
      <c r="J83" s="69"/>
      <c r="K83" s="181"/>
      <c r="L83" s="181"/>
      <c r="M83" s="181"/>
      <c r="N83" s="181"/>
      <c r="O83" s="181"/>
      <c r="P83" s="181"/>
    </row>
    <row r="84" spans="1:17" ht="29.25" customHeight="1" thickBot="1" x14ac:dyDescent="0.3">
      <c r="A84" s="614" t="s">
        <v>309</v>
      </c>
      <c r="B84" s="617" t="s">
        <v>1</v>
      </c>
      <c r="C84" s="629" t="s">
        <v>446</v>
      </c>
      <c r="D84" s="629"/>
      <c r="E84" s="638" t="s">
        <v>467</v>
      </c>
      <c r="F84" s="638"/>
      <c r="G84" s="638"/>
      <c r="H84" s="638"/>
      <c r="I84" s="638"/>
      <c r="J84" s="634" t="s">
        <v>2</v>
      </c>
      <c r="K84" s="260"/>
      <c r="L84" s="181"/>
      <c r="M84" s="181"/>
      <c r="N84" s="181"/>
      <c r="O84" s="181"/>
      <c r="P84" s="181"/>
    </row>
    <row r="85" spans="1:17" ht="62.25" customHeight="1" thickBot="1" x14ac:dyDescent="0.3">
      <c r="A85" s="614"/>
      <c r="B85" s="617"/>
      <c r="C85" s="274" t="s">
        <v>466</v>
      </c>
      <c r="D85" s="275" t="s">
        <v>445</v>
      </c>
      <c r="E85" s="276" t="s">
        <v>85</v>
      </c>
      <c r="F85" s="276" t="s">
        <v>92</v>
      </c>
      <c r="G85" s="276" t="s">
        <v>86</v>
      </c>
      <c r="H85" s="276" t="s">
        <v>91</v>
      </c>
      <c r="I85" s="274" t="s">
        <v>266</v>
      </c>
      <c r="J85" s="634"/>
      <c r="K85" s="181"/>
      <c r="L85" s="181"/>
      <c r="M85" s="181"/>
      <c r="N85" s="181"/>
      <c r="O85" s="181"/>
      <c r="P85" s="181"/>
    </row>
    <row r="86" spans="1:17" ht="11.25" customHeight="1" thickBot="1" x14ac:dyDescent="0.3">
      <c r="A86" s="277">
        <v>1</v>
      </c>
      <c r="B86" s="277">
        <v>2</v>
      </c>
      <c r="C86" s="278">
        <v>3</v>
      </c>
      <c r="D86" s="277">
        <v>4</v>
      </c>
      <c r="E86" s="277">
        <v>5</v>
      </c>
      <c r="F86" s="277">
        <v>6</v>
      </c>
      <c r="G86" s="277">
        <v>7</v>
      </c>
      <c r="H86" s="277">
        <v>8</v>
      </c>
      <c r="I86" s="278">
        <v>9</v>
      </c>
      <c r="J86" s="277" t="s">
        <v>267</v>
      </c>
      <c r="K86" s="181"/>
      <c r="L86" s="181"/>
      <c r="M86" s="181"/>
      <c r="N86" s="181"/>
      <c r="O86" s="181"/>
      <c r="P86" s="181"/>
    </row>
    <row r="87" spans="1:17" ht="9" customHeight="1" thickBot="1" x14ac:dyDescent="0.3">
      <c r="E87" s="205"/>
      <c r="F87" s="205"/>
      <c r="G87" s="205"/>
      <c r="H87" s="205"/>
      <c r="I87" s="205"/>
      <c r="J87" s="205"/>
      <c r="K87" s="181"/>
      <c r="L87" s="181"/>
      <c r="M87" s="181"/>
      <c r="N87" s="181"/>
      <c r="O87" s="181"/>
      <c r="P87" s="181"/>
    </row>
    <row r="88" spans="1:17" ht="23.25" customHeight="1" x14ac:dyDescent="0.25">
      <c r="A88" s="771" t="s">
        <v>259</v>
      </c>
      <c r="B88" s="772"/>
      <c r="C88" s="138">
        <f t="shared" ref="C88:I88" si="18">SUM(C89+C90+C93+C94+C96+C97+C98+C99+C100+C101+C102+C103+C104)</f>
        <v>274700</v>
      </c>
      <c r="D88" s="138">
        <f t="shared" si="18"/>
        <v>99619.950000000012</v>
      </c>
      <c r="E88" s="138">
        <f t="shared" si="18"/>
        <v>246500</v>
      </c>
      <c r="F88" s="138">
        <f t="shared" si="18"/>
        <v>4500</v>
      </c>
      <c r="G88" s="138">
        <f t="shared" si="18"/>
        <v>20000</v>
      </c>
      <c r="H88" s="138">
        <f t="shared" si="18"/>
        <v>0</v>
      </c>
      <c r="I88" s="138">
        <f t="shared" si="18"/>
        <v>271000</v>
      </c>
      <c r="J88" s="319">
        <f>SUM(I88/C88)*100</f>
        <v>98.653076082999632</v>
      </c>
      <c r="K88" s="182"/>
      <c r="L88" s="181"/>
      <c r="M88" s="181"/>
      <c r="N88" s="181"/>
      <c r="O88" s="181"/>
      <c r="P88" s="181"/>
    </row>
    <row r="89" spans="1:17" ht="15.75" customHeight="1" x14ac:dyDescent="0.25">
      <c r="A89" s="651" t="s">
        <v>258</v>
      </c>
      <c r="B89" s="652"/>
      <c r="C89" s="242">
        <v>10000</v>
      </c>
      <c r="D89" s="103">
        <v>3932.83</v>
      </c>
      <c r="E89" s="296">
        <v>10000</v>
      </c>
      <c r="F89" s="296">
        <v>0</v>
      </c>
      <c r="G89" s="296">
        <v>0</v>
      </c>
      <c r="H89" s="225">
        <v>0</v>
      </c>
      <c r="I89" s="242">
        <v>10000</v>
      </c>
      <c r="J89" s="211">
        <f>SUM(I89/C89)*100</f>
        <v>100</v>
      </c>
      <c r="K89" s="763"/>
      <c r="L89" s="763"/>
      <c r="M89" s="763"/>
      <c r="N89" s="763"/>
      <c r="O89" s="763"/>
      <c r="P89" s="763"/>
    </row>
    <row r="90" spans="1:17" x14ac:dyDescent="0.25">
      <c r="A90" s="651" t="s">
        <v>399</v>
      </c>
      <c r="B90" s="652"/>
      <c r="C90" s="132">
        <f t="shared" ref="C90:I90" si="19">SUM(C91:C92)</f>
        <v>52500</v>
      </c>
      <c r="D90" s="103">
        <f t="shared" si="19"/>
        <v>10938.04</v>
      </c>
      <c r="E90" s="103">
        <f t="shared" si="19"/>
        <v>40000</v>
      </c>
      <c r="F90" s="103">
        <f t="shared" si="19"/>
        <v>0</v>
      </c>
      <c r="G90" s="103">
        <f t="shared" si="19"/>
        <v>0</v>
      </c>
      <c r="H90" s="242">
        <f t="shared" si="19"/>
        <v>0</v>
      </c>
      <c r="I90" s="132">
        <f t="shared" si="19"/>
        <v>40000</v>
      </c>
      <c r="J90" s="211">
        <f t="shared" ref="J90:J104" si="20">SUM(I90/C90)*100</f>
        <v>76.19047619047619</v>
      </c>
      <c r="K90" s="764"/>
      <c r="L90" s="603"/>
      <c r="M90" s="603"/>
      <c r="N90" s="603"/>
      <c r="O90" s="603"/>
      <c r="P90" s="429"/>
      <c r="Q90" s="429"/>
    </row>
    <row r="91" spans="1:17" s="181" customFormat="1" ht="23.25" customHeight="1" x14ac:dyDescent="0.25">
      <c r="A91" s="782" t="s">
        <v>400</v>
      </c>
      <c r="B91" s="783"/>
      <c r="C91" s="242">
        <v>47500</v>
      </c>
      <c r="D91" s="103">
        <v>10938.04</v>
      </c>
      <c r="E91" s="296">
        <v>35000</v>
      </c>
      <c r="F91" s="296"/>
      <c r="G91" s="296">
        <v>0</v>
      </c>
      <c r="H91" s="225"/>
      <c r="I91" s="242">
        <v>35000</v>
      </c>
      <c r="J91" s="420">
        <f t="shared" si="20"/>
        <v>73.68421052631578</v>
      </c>
      <c r="K91" s="398"/>
      <c r="L91" s="397"/>
      <c r="M91" s="397"/>
      <c r="N91" s="397"/>
      <c r="O91" s="397"/>
    </row>
    <row r="92" spans="1:17" s="181" customFormat="1" ht="20.25" customHeight="1" x14ac:dyDescent="0.25">
      <c r="A92" s="782" t="s">
        <v>401</v>
      </c>
      <c r="B92" s="783"/>
      <c r="C92" s="242">
        <v>5000</v>
      </c>
      <c r="D92" s="103">
        <v>0</v>
      </c>
      <c r="E92" s="296">
        <v>5000</v>
      </c>
      <c r="F92" s="296">
        <v>0</v>
      </c>
      <c r="G92" s="296">
        <v>0</v>
      </c>
      <c r="H92" s="296">
        <v>0</v>
      </c>
      <c r="I92" s="242">
        <v>5000</v>
      </c>
      <c r="J92" s="420">
        <f t="shared" si="20"/>
        <v>100</v>
      </c>
      <c r="K92" s="398"/>
      <c r="L92" s="394"/>
      <c r="M92" s="394"/>
      <c r="N92" s="394"/>
      <c r="O92" s="394"/>
    </row>
    <row r="93" spans="1:17" ht="21.75" customHeight="1" x14ac:dyDescent="0.25">
      <c r="A93" s="672" t="s">
        <v>280</v>
      </c>
      <c r="B93" s="673"/>
      <c r="C93" s="242">
        <v>5000</v>
      </c>
      <c r="D93" s="103">
        <v>2110</v>
      </c>
      <c r="E93" s="296">
        <v>5000</v>
      </c>
      <c r="F93" s="296">
        <v>0</v>
      </c>
      <c r="G93" s="296">
        <v>0</v>
      </c>
      <c r="H93" s="296">
        <v>0</v>
      </c>
      <c r="I93" s="242">
        <v>5000</v>
      </c>
      <c r="J93" s="211">
        <f t="shared" si="20"/>
        <v>100</v>
      </c>
      <c r="K93" s="755"/>
      <c r="L93" s="756"/>
      <c r="M93" s="756"/>
      <c r="N93" s="756"/>
      <c r="O93" s="756"/>
      <c r="P93" s="756"/>
      <c r="Q93" s="205"/>
    </row>
    <row r="94" spans="1:17" ht="14.25" customHeight="1" x14ac:dyDescent="0.25">
      <c r="A94" s="672" t="s">
        <v>257</v>
      </c>
      <c r="B94" s="673"/>
      <c r="C94" s="132">
        <f t="shared" ref="C94:H94" si="21">SUM(C95:C95)</f>
        <v>5000</v>
      </c>
      <c r="D94" s="103">
        <f t="shared" si="21"/>
        <v>1316.24</v>
      </c>
      <c r="E94" s="103">
        <f>SUM(E95)</f>
        <v>5000</v>
      </c>
      <c r="F94" s="103">
        <f t="shared" si="21"/>
        <v>0</v>
      </c>
      <c r="G94" s="103">
        <f t="shared" si="21"/>
        <v>0</v>
      </c>
      <c r="H94" s="103">
        <f t="shared" si="21"/>
        <v>0</v>
      </c>
      <c r="I94" s="132">
        <f>SUM(I95)</f>
        <v>5000</v>
      </c>
      <c r="J94" s="211">
        <f t="shared" si="20"/>
        <v>100</v>
      </c>
      <c r="K94" s="696"/>
      <c r="L94" s="697"/>
      <c r="M94" s="697"/>
      <c r="N94" s="697"/>
      <c r="O94" s="697"/>
      <c r="P94" s="697"/>
      <c r="Q94" s="205"/>
    </row>
    <row r="95" spans="1:17" x14ac:dyDescent="0.25">
      <c r="A95" s="782" t="s">
        <v>260</v>
      </c>
      <c r="B95" s="783"/>
      <c r="C95" s="242">
        <v>5000</v>
      </c>
      <c r="D95" s="103">
        <v>1316.24</v>
      </c>
      <c r="E95" s="296">
        <v>5000</v>
      </c>
      <c r="F95" s="296">
        <v>0</v>
      </c>
      <c r="G95" s="296">
        <v>0</v>
      </c>
      <c r="H95" s="296">
        <v>0</v>
      </c>
      <c r="I95" s="242">
        <v>5000</v>
      </c>
      <c r="J95" s="211">
        <f t="shared" si="20"/>
        <v>100</v>
      </c>
      <c r="K95" s="696"/>
      <c r="L95" s="697"/>
      <c r="M95" s="697"/>
      <c r="N95" s="697"/>
      <c r="O95" s="697"/>
      <c r="P95" s="697"/>
      <c r="Q95" s="697"/>
    </row>
    <row r="96" spans="1:17" x14ac:dyDescent="0.25">
      <c r="A96" s="386"/>
      <c r="B96" s="387" t="s">
        <v>256</v>
      </c>
      <c r="C96" s="242">
        <v>32500</v>
      </c>
      <c r="D96" s="103">
        <v>16603.240000000002</v>
      </c>
      <c r="E96" s="296">
        <v>30900</v>
      </c>
      <c r="F96" s="296">
        <v>1600</v>
      </c>
      <c r="G96" s="296">
        <v>0</v>
      </c>
      <c r="H96" s="296">
        <v>0</v>
      </c>
      <c r="I96" s="242">
        <v>32500</v>
      </c>
      <c r="J96" s="211">
        <f t="shared" si="20"/>
        <v>100</v>
      </c>
      <c r="K96" s="698"/>
      <c r="L96" s="697"/>
      <c r="M96" s="697"/>
      <c r="N96" s="697"/>
      <c r="O96" s="697"/>
      <c r="P96" s="697"/>
      <c r="Q96" s="7"/>
    </row>
    <row r="97" spans="1:17" ht="24.75" customHeight="1" x14ac:dyDescent="0.25">
      <c r="A97" s="799" t="s">
        <v>342</v>
      </c>
      <c r="B97" s="800"/>
      <c r="C97" s="242">
        <v>5400</v>
      </c>
      <c r="D97" s="103">
        <v>2700</v>
      </c>
      <c r="E97" s="296">
        <v>15000</v>
      </c>
      <c r="F97" s="296">
        <v>0</v>
      </c>
      <c r="G97" s="296">
        <v>20000</v>
      </c>
      <c r="H97" s="296">
        <v>0</v>
      </c>
      <c r="I97" s="242">
        <v>35000</v>
      </c>
      <c r="J97" s="211">
        <f t="shared" si="20"/>
        <v>648.14814814814815</v>
      </c>
      <c r="K97" s="559"/>
      <c r="L97" s="537"/>
      <c r="M97" s="537"/>
      <c r="N97" s="537"/>
      <c r="O97" s="537"/>
      <c r="P97" s="537"/>
      <c r="Q97" s="7"/>
    </row>
    <row r="98" spans="1:17" ht="23.25" customHeight="1" x14ac:dyDescent="0.25">
      <c r="A98" s="672" t="s">
        <v>248</v>
      </c>
      <c r="B98" s="673"/>
      <c r="C98" s="242">
        <v>71000</v>
      </c>
      <c r="D98" s="103">
        <v>34280</v>
      </c>
      <c r="E98" s="296">
        <v>71000</v>
      </c>
      <c r="F98" s="296">
        <v>0</v>
      </c>
      <c r="G98" s="296">
        <v>0</v>
      </c>
      <c r="H98" s="296">
        <v>0</v>
      </c>
      <c r="I98" s="242">
        <v>71000</v>
      </c>
      <c r="J98" s="211">
        <f t="shared" si="20"/>
        <v>100</v>
      </c>
      <c r="K98" s="186"/>
      <c r="L98" s="186"/>
      <c r="M98" s="186"/>
      <c r="N98" s="186"/>
      <c r="O98" s="186"/>
      <c r="P98" s="7"/>
      <c r="Q98" s="7"/>
    </row>
    <row r="99" spans="1:17" ht="24" customHeight="1" x14ac:dyDescent="0.25">
      <c r="A99" s="672" t="s">
        <v>392</v>
      </c>
      <c r="B99" s="673"/>
      <c r="C99" s="242">
        <v>23200</v>
      </c>
      <c r="D99" s="103">
        <v>8890</v>
      </c>
      <c r="E99" s="296">
        <v>10000</v>
      </c>
      <c r="F99" s="296">
        <v>0</v>
      </c>
      <c r="G99" s="296">
        <v>0</v>
      </c>
      <c r="H99" s="225">
        <v>0</v>
      </c>
      <c r="I99" s="242">
        <v>10000</v>
      </c>
      <c r="J99" s="211">
        <f t="shared" si="20"/>
        <v>43.103448275862064</v>
      </c>
      <c r="K99" s="698"/>
      <c r="L99" s="697"/>
      <c r="M99" s="697"/>
      <c r="N99" s="697"/>
      <c r="O99" s="697"/>
      <c r="P99" s="697"/>
      <c r="Q99" s="7"/>
    </row>
    <row r="100" spans="1:17" ht="23.25" customHeight="1" x14ac:dyDescent="0.25">
      <c r="A100" s="672" t="s">
        <v>126</v>
      </c>
      <c r="B100" s="673"/>
      <c r="C100" s="242">
        <v>34800</v>
      </c>
      <c r="D100" s="103">
        <v>17014</v>
      </c>
      <c r="E100" s="296">
        <v>29600</v>
      </c>
      <c r="F100" s="296">
        <v>400</v>
      </c>
      <c r="G100" s="296">
        <v>0</v>
      </c>
      <c r="H100" s="225">
        <v>0</v>
      </c>
      <c r="I100" s="242">
        <v>30000</v>
      </c>
      <c r="J100" s="211">
        <f t="shared" si="20"/>
        <v>86.206896551724128</v>
      </c>
      <c r="K100" s="609"/>
      <c r="L100" s="759"/>
      <c r="M100" s="759"/>
      <c r="N100" s="759"/>
      <c r="O100" s="759"/>
      <c r="P100" s="759"/>
      <c r="Q100" s="759"/>
    </row>
    <row r="101" spans="1:17" ht="13.5" customHeight="1" x14ac:dyDescent="0.25">
      <c r="A101" s="672" t="s">
        <v>252</v>
      </c>
      <c r="B101" s="673"/>
      <c r="C101" s="242">
        <v>8000</v>
      </c>
      <c r="D101" s="103">
        <v>1835.6</v>
      </c>
      <c r="E101" s="296">
        <v>5000</v>
      </c>
      <c r="F101" s="296">
        <v>0</v>
      </c>
      <c r="G101" s="296">
        <v>0</v>
      </c>
      <c r="H101" s="225">
        <v>0</v>
      </c>
      <c r="I101" s="242">
        <v>5000</v>
      </c>
      <c r="J101" s="211">
        <f t="shared" si="20"/>
        <v>62.5</v>
      </c>
      <c r="K101" s="7"/>
      <c r="L101" s="7"/>
      <c r="M101" s="7"/>
      <c r="N101" s="7"/>
      <c r="O101" s="7"/>
      <c r="P101" s="7"/>
      <c r="Q101" s="7"/>
    </row>
    <row r="102" spans="1:17" ht="15.75" customHeight="1" x14ac:dyDescent="0.25">
      <c r="A102" s="672" t="s">
        <v>253</v>
      </c>
      <c r="B102" s="673"/>
      <c r="C102" s="242">
        <v>15000</v>
      </c>
      <c r="D102" s="103">
        <v>0</v>
      </c>
      <c r="E102" s="296">
        <v>15000</v>
      </c>
      <c r="F102" s="296">
        <v>0</v>
      </c>
      <c r="G102" s="296">
        <v>0</v>
      </c>
      <c r="H102" s="296">
        <v>0</v>
      </c>
      <c r="I102" s="242">
        <v>15000</v>
      </c>
      <c r="J102" s="211">
        <f t="shared" si="20"/>
        <v>100</v>
      </c>
      <c r="K102" s="7"/>
      <c r="L102" s="7"/>
      <c r="M102" s="7"/>
      <c r="N102" s="7"/>
      <c r="O102" s="7"/>
      <c r="P102" s="7"/>
      <c r="Q102" s="7"/>
    </row>
    <row r="103" spans="1:17" x14ac:dyDescent="0.25">
      <c r="A103" s="672" t="s">
        <v>254</v>
      </c>
      <c r="B103" s="673"/>
      <c r="C103" s="242">
        <v>2300</v>
      </c>
      <c r="D103" s="103">
        <v>0</v>
      </c>
      <c r="E103" s="296">
        <v>0</v>
      </c>
      <c r="F103" s="296">
        <v>2500</v>
      </c>
      <c r="G103" s="296">
        <v>0</v>
      </c>
      <c r="H103" s="296">
        <v>0</v>
      </c>
      <c r="I103" s="242">
        <v>2500</v>
      </c>
      <c r="J103" s="211">
        <f t="shared" si="20"/>
        <v>108.69565217391303</v>
      </c>
      <c r="K103" s="760"/>
      <c r="L103" s="741"/>
      <c r="M103" s="741"/>
      <c r="N103" s="741"/>
      <c r="O103" s="741"/>
      <c r="P103" s="741"/>
      <c r="Q103" s="741"/>
    </row>
    <row r="104" spans="1:17" ht="15.75" thickBot="1" x14ac:dyDescent="0.3">
      <c r="A104" s="728" t="s">
        <v>255</v>
      </c>
      <c r="B104" s="729"/>
      <c r="C104" s="243">
        <v>10000</v>
      </c>
      <c r="D104" s="104">
        <v>0</v>
      </c>
      <c r="E104" s="295">
        <v>10000</v>
      </c>
      <c r="F104" s="295">
        <v>0</v>
      </c>
      <c r="G104" s="295">
        <v>0</v>
      </c>
      <c r="H104" s="295">
        <v>0</v>
      </c>
      <c r="I104" s="243">
        <v>10000</v>
      </c>
      <c r="J104" s="215">
        <f t="shared" si="20"/>
        <v>100</v>
      </c>
      <c r="K104" s="698"/>
      <c r="L104" s="697"/>
      <c r="M104" s="697"/>
      <c r="N104" s="697"/>
      <c r="O104" s="697"/>
      <c r="P104" s="697"/>
      <c r="Q104" s="697"/>
    </row>
    <row r="105" spans="1:17" s="181" customFormat="1" ht="4.5" customHeight="1" x14ac:dyDescent="0.25">
      <c r="A105" s="201"/>
      <c r="B105" s="201"/>
      <c r="C105" s="202"/>
      <c r="D105" s="202"/>
      <c r="E105" s="228"/>
      <c r="F105" s="228"/>
      <c r="G105" s="228"/>
      <c r="H105" s="228"/>
      <c r="I105" s="229"/>
      <c r="J105" s="252"/>
    </row>
    <row r="106" spans="1:17" s="437" customFormat="1" ht="4.5" customHeight="1" x14ac:dyDescent="0.25">
      <c r="A106" s="201"/>
      <c r="B106" s="201"/>
      <c r="C106" s="202"/>
      <c r="D106" s="202"/>
      <c r="E106" s="228"/>
      <c r="F106" s="228"/>
      <c r="G106" s="228"/>
      <c r="H106" s="228"/>
      <c r="I106" s="229"/>
      <c r="J106" s="252"/>
    </row>
    <row r="107" spans="1:17" s="181" customFormat="1" ht="35.25" customHeight="1" thickBot="1" x14ac:dyDescent="0.3">
      <c r="A107" s="201"/>
      <c r="B107" s="201"/>
      <c r="C107" s="202"/>
      <c r="D107" s="202"/>
      <c r="E107" s="203"/>
      <c r="F107" s="203"/>
      <c r="G107" s="203"/>
      <c r="H107" s="203"/>
      <c r="I107" s="202"/>
      <c r="J107" s="109"/>
    </row>
    <row r="108" spans="1:17" ht="9.75" hidden="1" customHeight="1" thickBot="1" x14ac:dyDescent="0.3">
      <c r="A108" s="201"/>
      <c r="B108" s="201"/>
      <c r="C108" s="204"/>
      <c r="D108" s="204"/>
      <c r="E108" s="204"/>
      <c r="F108" s="204"/>
      <c r="G108" s="204"/>
      <c r="H108" s="204"/>
      <c r="I108" s="204"/>
      <c r="J108" s="109"/>
      <c r="K108" s="181"/>
      <c r="L108" s="181"/>
      <c r="M108" s="181"/>
      <c r="N108" s="181"/>
      <c r="O108" s="181"/>
      <c r="P108" s="181"/>
    </row>
    <row r="109" spans="1:17" ht="30" customHeight="1" thickBot="1" x14ac:dyDescent="0.3">
      <c r="A109" s="614" t="s">
        <v>309</v>
      </c>
      <c r="B109" s="617" t="s">
        <v>1</v>
      </c>
      <c r="C109" s="629" t="s">
        <v>446</v>
      </c>
      <c r="D109" s="629"/>
      <c r="E109" s="638" t="s">
        <v>467</v>
      </c>
      <c r="F109" s="638"/>
      <c r="G109" s="638"/>
      <c r="H109" s="638"/>
      <c r="I109" s="638"/>
      <c r="J109" s="634" t="s">
        <v>2</v>
      </c>
      <c r="K109" s="181"/>
      <c r="L109" s="181"/>
      <c r="M109" s="181"/>
      <c r="N109" s="181"/>
      <c r="O109" s="181"/>
      <c r="P109" s="181"/>
    </row>
    <row r="110" spans="1:17" ht="57.75" customHeight="1" thickBot="1" x14ac:dyDescent="0.3">
      <c r="A110" s="614"/>
      <c r="B110" s="617"/>
      <c r="C110" s="274" t="s">
        <v>466</v>
      </c>
      <c r="D110" s="275" t="s">
        <v>445</v>
      </c>
      <c r="E110" s="276" t="s">
        <v>85</v>
      </c>
      <c r="F110" s="276" t="s">
        <v>92</v>
      </c>
      <c r="G110" s="276" t="s">
        <v>86</v>
      </c>
      <c r="H110" s="276" t="s">
        <v>91</v>
      </c>
      <c r="I110" s="274" t="s">
        <v>266</v>
      </c>
      <c r="J110" s="634"/>
      <c r="K110" s="205"/>
      <c r="L110" s="205"/>
      <c r="M110" s="205"/>
      <c r="N110" s="205"/>
      <c r="O110" s="205"/>
      <c r="P110" s="205"/>
      <c r="Q110" s="205"/>
    </row>
    <row r="111" spans="1:17" ht="12" customHeight="1" thickBot="1" x14ac:dyDescent="0.3">
      <c r="A111" s="277">
        <v>1</v>
      </c>
      <c r="B111" s="277">
        <v>2</v>
      </c>
      <c r="C111" s="278">
        <v>3</v>
      </c>
      <c r="D111" s="277">
        <v>4</v>
      </c>
      <c r="E111" s="277">
        <v>5</v>
      </c>
      <c r="F111" s="277">
        <v>6</v>
      </c>
      <c r="G111" s="277">
        <v>7</v>
      </c>
      <c r="H111" s="277">
        <v>8</v>
      </c>
      <c r="I111" s="278">
        <v>9</v>
      </c>
      <c r="J111" s="277" t="s">
        <v>267</v>
      </c>
      <c r="K111" s="205"/>
      <c r="L111" s="205"/>
      <c r="M111" s="205"/>
      <c r="N111" s="205"/>
      <c r="O111" s="205"/>
      <c r="P111" s="205"/>
      <c r="Q111" s="205"/>
    </row>
    <row r="112" spans="1:17" ht="3.75" customHeight="1" thickBot="1" x14ac:dyDescent="0.3">
      <c r="A112" s="102"/>
      <c r="B112" s="102"/>
      <c r="C112" s="102"/>
      <c r="D112" s="102"/>
      <c r="E112" s="253"/>
      <c r="F112" s="253"/>
      <c r="G112" s="253"/>
      <c r="H112" s="253"/>
      <c r="I112" s="253"/>
      <c r="J112" s="253"/>
      <c r="K112" s="205"/>
      <c r="L112" s="205"/>
      <c r="M112" s="205"/>
      <c r="N112" s="205"/>
      <c r="O112" s="205"/>
      <c r="P112" s="205"/>
      <c r="Q112" s="205"/>
    </row>
    <row r="113" spans="1:26" s="19" customFormat="1" ht="29.25" customHeight="1" thickBot="1" x14ac:dyDescent="0.3">
      <c r="A113" s="813" t="s">
        <v>127</v>
      </c>
      <c r="B113" s="814"/>
      <c r="C113" s="311">
        <f t="shared" ref="C113:I113" si="22">SUM(C115+C124+C141+C151+C154+C164)</f>
        <v>1742210</v>
      </c>
      <c r="D113" s="311">
        <f t="shared" si="22"/>
        <v>784404.94000000018</v>
      </c>
      <c r="E113" s="311">
        <f t="shared" si="22"/>
        <v>1379410</v>
      </c>
      <c r="F113" s="311">
        <f t="shared" si="22"/>
        <v>30000</v>
      </c>
      <c r="G113" s="311">
        <f t="shared" si="22"/>
        <v>230000</v>
      </c>
      <c r="H113" s="311">
        <f t="shared" si="22"/>
        <v>0</v>
      </c>
      <c r="I113" s="311">
        <f t="shared" si="22"/>
        <v>1639410</v>
      </c>
      <c r="J113" s="313">
        <f>SUM(I113/C113)*100</f>
        <v>94.09944840174262</v>
      </c>
      <c r="K113" s="205"/>
      <c r="L113" s="205"/>
      <c r="M113" s="205"/>
      <c r="N113" s="205"/>
      <c r="O113" s="205"/>
      <c r="P113" s="205"/>
      <c r="Q113" s="205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8.25" customHeight="1" thickBot="1" x14ac:dyDescent="0.3">
      <c r="C114" s="16"/>
      <c r="D114" s="16"/>
      <c r="E114" s="240"/>
      <c r="F114" s="240"/>
      <c r="G114" s="240"/>
      <c r="H114" s="240"/>
      <c r="I114" s="240"/>
      <c r="J114" s="241"/>
      <c r="K114" s="205"/>
      <c r="L114" s="205"/>
      <c r="M114" s="205"/>
      <c r="N114" s="205"/>
      <c r="O114" s="205"/>
      <c r="P114" s="205"/>
      <c r="Q114" s="205"/>
    </row>
    <row r="115" spans="1:26" ht="24.75" customHeight="1" x14ac:dyDescent="0.25">
      <c r="A115" s="797" t="s">
        <v>128</v>
      </c>
      <c r="B115" s="798"/>
      <c r="C115" s="138">
        <f>SUM(C116+C117+C120+C121+C122)</f>
        <v>676180</v>
      </c>
      <c r="D115" s="20">
        <f>SUM(D116+D117+D120+D121+D122)</f>
        <v>330676.93000000005</v>
      </c>
      <c r="E115" s="20">
        <f>SUM(E116+E117+E120+E121+E122)</f>
        <v>636680</v>
      </c>
      <c r="F115" s="20">
        <f>SUM(F116+F117+F118+F119+F120+F121+F122)</f>
        <v>0</v>
      </c>
      <c r="G115" s="20">
        <f>SUM(G116+G117+G118+G119+G120+G121+G122)</f>
        <v>50000</v>
      </c>
      <c r="H115" s="20">
        <f>SUM(H116+H117+H118+H119+H120+H121+H122)</f>
        <v>0</v>
      </c>
      <c r="I115" s="138">
        <f>SUM(I116+I117+I120+I121+I122)</f>
        <v>686680</v>
      </c>
      <c r="J115" s="319">
        <f t="shared" ref="J115:J122" si="23">SUM(I115/C115)*100</f>
        <v>101.55284095950783</v>
      </c>
      <c r="K115" s="205"/>
      <c r="L115" s="205"/>
      <c r="M115" s="205"/>
      <c r="N115" s="205"/>
      <c r="O115" s="205"/>
      <c r="P115" s="205"/>
      <c r="Q115" s="205"/>
    </row>
    <row r="116" spans="1:26" ht="24.75" customHeight="1" x14ac:dyDescent="0.25">
      <c r="A116" s="778" t="s">
        <v>263</v>
      </c>
      <c r="B116" s="779"/>
      <c r="C116" s="242">
        <v>180</v>
      </c>
      <c r="D116" s="242">
        <v>177</v>
      </c>
      <c r="E116" s="105">
        <v>180</v>
      </c>
      <c r="F116" s="105">
        <v>0</v>
      </c>
      <c r="G116" s="105">
        <v>0</v>
      </c>
      <c r="H116" s="254">
        <v>0</v>
      </c>
      <c r="I116" s="242">
        <v>180</v>
      </c>
      <c r="J116" s="211">
        <f t="shared" si="23"/>
        <v>100</v>
      </c>
      <c r="K116" s="205"/>
      <c r="L116" s="205"/>
      <c r="M116" s="205"/>
      <c r="N116" s="205"/>
      <c r="O116" s="205"/>
      <c r="P116" s="205"/>
      <c r="Q116" s="205"/>
    </row>
    <row r="117" spans="1:26" ht="15" customHeight="1" x14ac:dyDescent="0.25">
      <c r="A117" s="811" t="s">
        <v>262</v>
      </c>
      <c r="B117" s="812"/>
      <c r="C117" s="103">
        <f t="shared" ref="C117:I117" si="24">SUM(C118+C119)</f>
        <v>115000</v>
      </c>
      <c r="D117" s="103">
        <f t="shared" si="24"/>
        <v>61500</v>
      </c>
      <c r="E117" s="582">
        <f t="shared" si="24"/>
        <v>115000</v>
      </c>
      <c r="F117" s="103">
        <f t="shared" si="24"/>
        <v>0</v>
      </c>
      <c r="G117" s="103">
        <f t="shared" si="24"/>
        <v>0</v>
      </c>
      <c r="H117" s="242">
        <f t="shared" si="24"/>
        <v>0</v>
      </c>
      <c r="I117" s="242">
        <f t="shared" si="24"/>
        <v>115000</v>
      </c>
      <c r="J117" s="255">
        <f t="shared" si="23"/>
        <v>100</v>
      </c>
      <c r="K117" s="430"/>
      <c r="L117" s="431"/>
      <c r="M117" s="431"/>
      <c r="N117" s="431"/>
      <c r="O117" s="431"/>
      <c r="P117" s="205"/>
      <c r="Q117" s="205"/>
    </row>
    <row r="118" spans="1:26" ht="15" customHeight="1" x14ac:dyDescent="0.25">
      <c r="A118" s="780" t="s">
        <v>264</v>
      </c>
      <c r="B118" s="781"/>
      <c r="C118" s="256">
        <v>90000</v>
      </c>
      <c r="D118" s="256">
        <v>42000</v>
      </c>
      <c r="E118" s="296">
        <v>90000</v>
      </c>
      <c r="F118" s="296">
        <v>0</v>
      </c>
      <c r="G118" s="296">
        <v>0</v>
      </c>
      <c r="H118" s="225">
        <v>0</v>
      </c>
      <c r="I118" s="256">
        <v>90000</v>
      </c>
      <c r="J118" s="211">
        <f t="shared" si="23"/>
        <v>100</v>
      </c>
      <c r="K118" s="549"/>
      <c r="L118" s="550"/>
      <c r="M118" s="550"/>
      <c r="N118" s="550"/>
      <c r="O118" s="550"/>
      <c r="P118" s="7"/>
      <c r="Q118" s="205"/>
    </row>
    <row r="119" spans="1:26" ht="15.75" customHeight="1" x14ac:dyDescent="0.25">
      <c r="A119" s="780" t="s">
        <v>129</v>
      </c>
      <c r="B119" s="781"/>
      <c r="C119" s="256">
        <v>25000</v>
      </c>
      <c r="D119" s="256">
        <v>19500</v>
      </c>
      <c r="E119" s="296">
        <v>25000</v>
      </c>
      <c r="F119" s="296">
        <v>0</v>
      </c>
      <c r="G119" s="296">
        <v>0</v>
      </c>
      <c r="H119" s="225">
        <v>0</v>
      </c>
      <c r="I119" s="256">
        <v>25000</v>
      </c>
      <c r="J119" s="211">
        <f t="shared" si="23"/>
        <v>100</v>
      </c>
      <c r="K119" s="551"/>
      <c r="L119" s="522"/>
      <c r="M119" s="522"/>
      <c r="N119" s="522"/>
      <c r="O119" s="522"/>
      <c r="P119" s="522"/>
      <c r="Q119" s="522"/>
    </row>
    <row r="120" spans="1:26" ht="15.75" customHeight="1" x14ac:dyDescent="0.25">
      <c r="A120" s="778" t="s">
        <v>261</v>
      </c>
      <c r="B120" s="779"/>
      <c r="C120" s="242">
        <v>150000</v>
      </c>
      <c r="D120" s="242">
        <v>68999.960000000006</v>
      </c>
      <c r="E120" s="105">
        <v>140000</v>
      </c>
      <c r="F120" s="105">
        <v>0</v>
      </c>
      <c r="G120" s="105">
        <v>0</v>
      </c>
      <c r="H120" s="254">
        <v>0</v>
      </c>
      <c r="I120" s="242">
        <v>140000</v>
      </c>
      <c r="J120" s="211">
        <f t="shared" si="23"/>
        <v>93.333333333333329</v>
      </c>
      <c r="K120" s="7"/>
      <c r="L120" s="7"/>
      <c r="M120" s="7"/>
      <c r="N120" s="7"/>
      <c r="O120" s="7"/>
      <c r="P120" s="7"/>
      <c r="Q120" s="205"/>
    </row>
    <row r="121" spans="1:26" x14ac:dyDescent="0.25">
      <c r="A121" s="778" t="s">
        <v>130</v>
      </c>
      <c r="B121" s="779"/>
      <c r="C121" s="242">
        <v>246000</v>
      </c>
      <c r="D121" s="103">
        <v>118333.31</v>
      </c>
      <c r="E121" s="105">
        <v>216500</v>
      </c>
      <c r="F121" s="105">
        <v>0</v>
      </c>
      <c r="G121" s="105">
        <v>50000</v>
      </c>
      <c r="H121" s="254">
        <v>0</v>
      </c>
      <c r="I121" s="242">
        <v>266500</v>
      </c>
      <c r="J121" s="211">
        <f t="shared" si="23"/>
        <v>108.33333333333333</v>
      </c>
      <c r="K121" s="581"/>
      <c r="L121" s="442"/>
      <c r="M121" s="442"/>
      <c r="N121" s="442"/>
      <c r="O121" s="442"/>
      <c r="P121" s="442"/>
      <c r="Q121" s="205"/>
    </row>
    <row r="122" spans="1:26" ht="15.75" thickBot="1" x14ac:dyDescent="0.3">
      <c r="A122" s="788" t="s">
        <v>131</v>
      </c>
      <c r="B122" s="789"/>
      <c r="C122" s="243">
        <v>165000</v>
      </c>
      <c r="D122" s="243">
        <v>81666.66</v>
      </c>
      <c r="E122" s="294">
        <v>165000</v>
      </c>
      <c r="F122" s="294">
        <v>0</v>
      </c>
      <c r="G122" s="294">
        <v>0</v>
      </c>
      <c r="H122" s="257">
        <v>0</v>
      </c>
      <c r="I122" s="243">
        <v>165000</v>
      </c>
      <c r="J122" s="215">
        <f t="shared" si="23"/>
        <v>100</v>
      </c>
      <c r="K122" s="752"/>
      <c r="L122" s="611"/>
      <c r="M122" s="611"/>
      <c r="N122" s="611"/>
      <c r="O122" s="611"/>
      <c r="P122" s="611"/>
      <c r="Q122" s="205"/>
    </row>
    <row r="123" spans="1:26" ht="7.5" customHeight="1" thickBot="1" x14ac:dyDescent="0.3">
      <c r="C123" s="136"/>
      <c r="D123" s="16"/>
      <c r="E123" s="16"/>
      <c r="F123" s="16"/>
      <c r="G123" s="16"/>
      <c r="H123" s="16"/>
      <c r="I123" s="136"/>
      <c r="J123" s="26"/>
      <c r="K123" s="396"/>
      <c r="L123" s="396"/>
      <c r="M123" s="396"/>
      <c r="N123" s="7"/>
      <c r="O123" s="7"/>
      <c r="P123" s="7"/>
      <c r="Q123" s="205"/>
    </row>
    <row r="124" spans="1:26" ht="18.75" customHeight="1" x14ac:dyDescent="0.25">
      <c r="A124" s="786" t="s">
        <v>132</v>
      </c>
      <c r="B124" s="787"/>
      <c r="C124" s="138">
        <f>SUM(C125:C130)</f>
        <v>281800</v>
      </c>
      <c r="D124" s="138">
        <f t="shared" ref="D124:I124" si="25">SUM(D125:D130)</f>
        <v>130664.78</v>
      </c>
      <c r="E124" s="138">
        <f t="shared" si="25"/>
        <v>121500</v>
      </c>
      <c r="F124" s="138">
        <f t="shared" si="25"/>
        <v>30000</v>
      </c>
      <c r="G124" s="138">
        <f t="shared" si="25"/>
        <v>160000</v>
      </c>
      <c r="H124" s="138">
        <f t="shared" si="25"/>
        <v>0</v>
      </c>
      <c r="I124" s="138">
        <f t="shared" si="25"/>
        <v>311500</v>
      </c>
      <c r="J124" s="319">
        <f t="shared" ref="J124:J130" si="26">SUM(I124/C124)*100</f>
        <v>110.53938963804117</v>
      </c>
      <c r="K124" s="399"/>
      <c r="L124" s="399"/>
      <c r="M124" s="399"/>
      <c r="N124" s="7"/>
      <c r="O124" s="7"/>
      <c r="P124" s="7"/>
      <c r="Q124" s="205"/>
    </row>
    <row r="125" spans="1:26" ht="17.25" customHeight="1" x14ac:dyDescent="0.25">
      <c r="A125" s="778" t="s">
        <v>334</v>
      </c>
      <c r="B125" s="779"/>
      <c r="C125" s="242">
        <v>10000</v>
      </c>
      <c r="D125" s="242">
        <v>2976.48</v>
      </c>
      <c r="E125" s="105">
        <v>10000</v>
      </c>
      <c r="F125" s="105">
        <v>0</v>
      </c>
      <c r="G125" s="105">
        <v>0</v>
      </c>
      <c r="H125" s="254">
        <v>0</v>
      </c>
      <c r="I125" s="242">
        <v>10000</v>
      </c>
      <c r="J125" s="211">
        <f t="shared" si="26"/>
        <v>100</v>
      </c>
      <c r="K125" s="568"/>
      <c r="L125" s="569"/>
      <c r="M125" s="569"/>
      <c r="N125" s="569"/>
      <c r="O125" s="569"/>
      <c r="P125" s="569"/>
      <c r="Q125" s="205"/>
    </row>
    <row r="126" spans="1:26" ht="24" customHeight="1" x14ac:dyDescent="0.25">
      <c r="A126" s="778" t="s">
        <v>286</v>
      </c>
      <c r="B126" s="779"/>
      <c r="C126" s="242">
        <v>14000</v>
      </c>
      <c r="D126" s="242">
        <v>4000</v>
      </c>
      <c r="E126" s="105">
        <v>4000</v>
      </c>
      <c r="F126" s="105">
        <v>0</v>
      </c>
      <c r="G126" s="105">
        <v>10000</v>
      </c>
      <c r="H126" s="254">
        <v>0</v>
      </c>
      <c r="I126" s="242">
        <v>14000</v>
      </c>
      <c r="J126" s="211">
        <f t="shared" si="26"/>
        <v>100</v>
      </c>
      <c r="K126" s="566"/>
      <c r="L126" s="567"/>
      <c r="M126" s="567"/>
      <c r="N126" s="567"/>
      <c r="O126" s="567"/>
      <c r="P126" s="567"/>
      <c r="Q126" s="205"/>
      <c r="R126" s="12"/>
      <c r="S126" s="655"/>
      <c r="T126" s="656"/>
      <c r="U126" s="656"/>
      <c r="V126" s="656"/>
      <c r="W126" s="656"/>
      <c r="X126" s="656"/>
      <c r="Y126" s="656"/>
    </row>
    <row r="127" spans="1:26" ht="24.75" customHeight="1" x14ac:dyDescent="0.25">
      <c r="A127" s="778" t="s">
        <v>287</v>
      </c>
      <c r="B127" s="779"/>
      <c r="C127" s="242">
        <v>45000</v>
      </c>
      <c r="D127" s="242">
        <v>0</v>
      </c>
      <c r="E127" s="105">
        <v>0</v>
      </c>
      <c r="F127" s="105">
        <v>0</v>
      </c>
      <c r="G127" s="105">
        <v>45000</v>
      </c>
      <c r="H127" s="254">
        <v>0</v>
      </c>
      <c r="I127" s="242">
        <v>45000</v>
      </c>
      <c r="J127" s="211">
        <f t="shared" si="26"/>
        <v>100</v>
      </c>
      <c r="K127" s="431"/>
      <c r="L127" s="431"/>
      <c r="M127" s="431"/>
      <c r="N127" s="205"/>
      <c r="O127" s="205"/>
      <c r="P127" s="205"/>
      <c r="Q127" s="205"/>
    </row>
    <row r="128" spans="1:26" s="166" customFormat="1" ht="24" customHeight="1" x14ac:dyDescent="0.25">
      <c r="A128" s="778" t="s">
        <v>393</v>
      </c>
      <c r="B128" s="779"/>
      <c r="C128" s="242">
        <v>22500</v>
      </c>
      <c r="D128" s="242">
        <v>11300</v>
      </c>
      <c r="E128" s="105">
        <v>12500</v>
      </c>
      <c r="F128" s="105">
        <v>0</v>
      </c>
      <c r="G128" s="105">
        <v>10000</v>
      </c>
      <c r="H128" s="254">
        <v>0</v>
      </c>
      <c r="I128" s="242">
        <v>22500</v>
      </c>
      <c r="J128" s="211">
        <f t="shared" si="26"/>
        <v>100</v>
      </c>
      <c r="K128" s="530"/>
      <c r="L128" s="442"/>
      <c r="M128" s="442"/>
      <c r="N128" s="442"/>
      <c r="O128" s="442"/>
      <c r="P128" s="442"/>
      <c r="Q128" s="205"/>
    </row>
    <row r="129" spans="1:17" s="181" customFormat="1" ht="15" customHeight="1" x14ac:dyDescent="0.25">
      <c r="A129" s="815" t="s">
        <v>318</v>
      </c>
      <c r="B129" s="816"/>
      <c r="C129" s="242">
        <v>300</v>
      </c>
      <c r="D129" s="242">
        <v>0</v>
      </c>
      <c r="E129" s="105">
        <v>0</v>
      </c>
      <c r="F129" s="105">
        <v>30000</v>
      </c>
      <c r="G129" s="105">
        <v>0</v>
      </c>
      <c r="H129" s="254">
        <v>0</v>
      </c>
      <c r="I129" s="242">
        <v>30000</v>
      </c>
      <c r="J129" s="211">
        <v>1000</v>
      </c>
      <c r="K129" s="552"/>
      <c r="L129" s="352"/>
      <c r="M129" s="352"/>
      <c r="N129" s="352"/>
      <c r="O129" s="352"/>
      <c r="P129" s="352"/>
      <c r="Q129" s="352"/>
    </row>
    <row r="130" spans="1:17" ht="15.75" thickBot="1" x14ac:dyDescent="0.3">
      <c r="A130" s="788" t="s">
        <v>265</v>
      </c>
      <c r="B130" s="789"/>
      <c r="C130" s="243">
        <v>190000</v>
      </c>
      <c r="D130" s="104">
        <v>112388.3</v>
      </c>
      <c r="E130" s="294">
        <v>95000</v>
      </c>
      <c r="F130" s="294">
        <v>0</v>
      </c>
      <c r="G130" s="583">
        <v>95000</v>
      </c>
      <c r="H130" s="257">
        <v>0</v>
      </c>
      <c r="I130" s="243">
        <v>190000</v>
      </c>
      <c r="J130" s="215">
        <f t="shared" si="26"/>
        <v>100</v>
      </c>
      <c r="K130" s="530"/>
      <c r="L130" s="442"/>
      <c r="M130" s="442"/>
      <c r="N130" s="442"/>
      <c r="O130" s="442"/>
      <c r="P130" s="442"/>
      <c r="Q130" s="205"/>
    </row>
    <row r="131" spans="1:17" s="181" customFormat="1" x14ac:dyDescent="0.25">
      <c r="A131" s="9"/>
      <c r="B131" s="9"/>
      <c r="C131" s="229"/>
      <c r="D131" s="202"/>
      <c r="E131" s="226"/>
      <c r="F131" s="204"/>
      <c r="G131" s="367"/>
      <c r="H131" s="226"/>
      <c r="I131" s="229"/>
      <c r="J131" s="252"/>
      <c r="K131" s="205"/>
      <c r="L131" s="205"/>
      <c r="M131" s="205"/>
      <c r="N131" s="205"/>
      <c r="O131" s="205"/>
      <c r="P131" s="205"/>
      <c r="Q131" s="205"/>
    </row>
    <row r="132" spans="1:17" s="181" customFormat="1" x14ac:dyDescent="0.25">
      <c r="A132" s="9"/>
      <c r="B132" s="9"/>
      <c r="C132" s="229"/>
      <c r="D132" s="202"/>
      <c r="E132" s="226"/>
      <c r="F132" s="204"/>
      <c r="G132" s="367"/>
      <c r="H132" s="226"/>
      <c r="I132" s="229"/>
      <c r="J132" s="252"/>
      <c r="K132" s="205"/>
      <c r="L132" s="205"/>
      <c r="M132" s="205"/>
      <c r="N132" s="205"/>
      <c r="O132" s="205"/>
      <c r="P132" s="205"/>
      <c r="Q132" s="205"/>
    </row>
    <row r="133" spans="1:17" s="437" customFormat="1" x14ac:dyDescent="0.25">
      <c r="A133" s="9"/>
      <c r="B133" s="9"/>
      <c r="C133" s="229"/>
      <c r="D133" s="202"/>
      <c r="E133" s="226"/>
      <c r="F133" s="204"/>
      <c r="G133" s="367"/>
      <c r="H133" s="226"/>
      <c r="I133" s="229"/>
      <c r="J133" s="252"/>
      <c r="K133" s="205"/>
      <c r="L133" s="205"/>
      <c r="M133" s="205"/>
      <c r="N133" s="205"/>
      <c r="O133" s="205"/>
      <c r="P133" s="205"/>
      <c r="Q133" s="205"/>
    </row>
    <row r="134" spans="1:17" s="437" customFormat="1" x14ac:dyDescent="0.25">
      <c r="A134" s="9"/>
      <c r="B134" s="9"/>
      <c r="C134" s="229"/>
      <c r="D134" s="202"/>
      <c r="E134" s="226"/>
      <c r="F134" s="204"/>
      <c r="G134" s="367"/>
      <c r="H134" s="226"/>
      <c r="I134" s="229"/>
      <c r="J134" s="252"/>
      <c r="K134" s="205"/>
      <c r="L134" s="205"/>
      <c r="M134" s="205"/>
      <c r="N134" s="205"/>
      <c r="O134" s="205"/>
      <c r="P134" s="205"/>
      <c r="Q134" s="205"/>
    </row>
    <row r="135" spans="1:17" s="181" customFormat="1" ht="22.5" customHeight="1" thickBot="1" x14ac:dyDescent="0.3">
      <c r="A135" s="9"/>
      <c r="B135" s="9"/>
      <c r="C135" s="137"/>
      <c r="D135" s="137"/>
      <c r="E135" s="204"/>
      <c r="F135" s="204"/>
      <c r="G135" s="273"/>
      <c r="H135" s="226"/>
      <c r="I135" s="229"/>
      <c r="J135" s="252"/>
    </row>
    <row r="136" spans="1:17" s="181" customFormat="1" ht="2.25" hidden="1" customHeight="1" thickBot="1" x14ac:dyDescent="0.3">
      <c r="A136" s="9"/>
      <c r="B136" s="9"/>
      <c r="C136" s="137"/>
      <c r="D136" s="137"/>
      <c r="E136" s="204"/>
      <c r="F136" s="204"/>
      <c r="G136" s="273"/>
      <c r="H136" s="226"/>
      <c r="I136" s="229"/>
      <c r="J136" s="252"/>
    </row>
    <row r="137" spans="1:17" ht="33" customHeight="1" thickBot="1" x14ac:dyDescent="0.3">
      <c r="A137" s="614" t="s">
        <v>309</v>
      </c>
      <c r="B137" s="617" t="s">
        <v>1</v>
      </c>
      <c r="C137" s="629" t="s">
        <v>446</v>
      </c>
      <c r="D137" s="629"/>
      <c r="E137" s="638" t="s">
        <v>467</v>
      </c>
      <c r="F137" s="638"/>
      <c r="G137" s="638"/>
      <c r="H137" s="638"/>
      <c r="I137" s="638"/>
      <c r="J137" s="634" t="s">
        <v>2</v>
      </c>
      <c r="K137" s="181"/>
      <c r="L137" s="181"/>
      <c r="M137" s="181"/>
      <c r="N137" s="181"/>
      <c r="O137" s="181"/>
      <c r="P137" s="181"/>
    </row>
    <row r="138" spans="1:17" ht="57" customHeight="1" thickBot="1" x14ac:dyDescent="0.3">
      <c r="A138" s="614"/>
      <c r="B138" s="617"/>
      <c r="C138" s="274" t="s">
        <v>466</v>
      </c>
      <c r="D138" s="275" t="s">
        <v>445</v>
      </c>
      <c r="E138" s="276" t="s">
        <v>85</v>
      </c>
      <c r="F138" s="276" t="s">
        <v>92</v>
      </c>
      <c r="G138" s="276" t="s">
        <v>86</v>
      </c>
      <c r="H138" s="276" t="s">
        <v>91</v>
      </c>
      <c r="I138" s="274" t="s">
        <v>266</v>
      </c>
      <c r="J138" s="634"/>
      <c r="K138" s="181"/>
      <c r="L138" s="181"/>
      <c r="M138" s="181"/>
      <c r="N138" s="181"/>
      <c r="O138" s="181"/>
      <c r="P138" s="181"/>
    </row>
    <row r="139" spans="1:17" ht="15.75" thickBot="1" x14ac:dyDescent="0.3">
      <c r="A139" s="277">
        <v>1</v>
      </c>
      <c r="B139" s="277">
        <v>2</v>
      </c>
      <c r="C139" s="278">
        <v>3</v>
      </c>
      <c r="D139" s="277">
        <v>4</v>
      </c>
      <c r="E139" s="277">
        <v>5</v>
      </c>
      <c r="F139" s="277">
        <v>6</v>
      </c>
      <c r="G139" s="277">
        <v>7</v>
      </c>
      <c r="H139" s="277">
        <v>8</v>
      </c>
      <c r="I139" s="278">
        <v>9</v>
      </c>
      <c r="J139" s="277" t="s">
        <v>267</v>
      </c>
      <c r="K139" s="181"/>
      <c r="L139" s="181"/>
      <c r="M139" s="7"/>
      <c r="N139" s="181"/>
      <c r="O139" s="181"/>
      <c r="P139" s="181"/>
    </row>
    <row r="140" spans="1:17" ht="6.75" customHeight="1" thickBot="1" x14ac:dyDescent="0.3">
      <c r="E140" s="205"/>
      <c r="F140" s="205"/>
      <c r="G140" s="205"/>
      <c r="H140" s="205"/>
      <c r="I140" s="205"/>
      <c r="J140" s="205"/>
      <c r="K140" s="181"/>
      <c r="L140" s="181"/>
      <c r="M140" s="181"/>
      <c r="N140" s="181"/>
      <c r="O140" s="181"/>
      <c r="P140" s="181"/>
    </row>
    <row r="141" spans="1:17" x14ac:dyDescent="0.25">
      <c r="A141" s="786" t="s">
        <v>133</v>
      </c>
      <c r="B141" s="787"/>
      <c r="C141" s="138">
        <f>SUM(C142+C143+C145+C144+C146+C147+C148+C149)</f>
        <v>312030</v>
      </c>
      <c r="D141" s="20">
        <f t="shared" ref="D141:I141" si="27">SUM(D142+D143+D145+D144+D146+D147+D148+D149)</f>
        <v>116050.02</v>
      </c>
      <c r="E141" s="318">
        <f t="shared" si="27"/>
        <v>285530</v>
      </c>
      <c r="F141" s="318">
        <f t="shared" si="27"/>
        <v>0</v>
      </c>
      <c r="G141" s="318">
        <f t="shared" si="27"/>
        <v>0</v>
      </c>
      <c r="H141" s="318">
        <f t="shared" si="27"/>
        <v>0</v>
      </c>
      <c r="I141" s="138">
        <f t="shared" si="27"/>
        <v>285530</v>
      </c>
      <c r="J141" s="319">
        <f>SUM(I141/C141)*100</f>
        <v>91.507226869211294</v>
      </c>
      <c r="K141" s="181"/>
      <c r="L141" s="181"/>
      <c r="M141" s="181"/>
      <c r="N141" s="181"/>
      <c r="O141" s="181"/>
      <c r="P141" s="181"/>
    </row>
    <row r="142" spans="1:17" ht="15" customHeight="1" x14ac:dyDescent="0.25">
      <c r="A142" s="809" t="s">
        <v>134</v>
      </c>
      <c r="B142" s="810"/>
      <c r="C142" s="242">
        <v>30000</v>
      </c>
      <c r="D142" s="242">
        <v>7500</v>
      </c>
      <c r="E142" s="296">
        <v>10000</v>
      </c>
      <c r="F142" s="225">
        <v>0</v>
      </c>
      <c r="G142" s="225">
        <v>0</v>
      </c>
      <c r="H142" s="225">
        <v>0</v>
      </c>
      <c r="I142" s="242">
        <v>10000</v>
      </c>
      <c r="J142" s="211">
        <f>SUM(I142/C142)*100</f>
        <v>33.333333333333329</v>
      </c>
      <c r="K142" s="549"/>
      <c r="L142" s="565"/>
      <c r="M142" s="565"/>
      <c r="N142" s="565"/>
      <c r="O142" s="565"/>
      <c r="P142" s="565"/>
    </row>
    <row r="143" spans="1:17" ht="15.75" customHeight="1" x14ac:dyDescent="0.25">
      <c r="A143" s="809" t="s">
        <v>135</v>
      </c>
      <c r="B143" s="810"/>
      <c r="C143" s="242">
        <v>3000</v>
      </c>
      <c r="D143" s="242">
        <v>1500</v>
      </c>
      <c r="E143" s="296">
        <v>1500</v>
      </c>
      <c r="F143" s="296">
        <v>0</v>
      </c>
      <c r="G143" s="225">
        <v>0</v>
      </c>
      <c r="H143" s="225">
        <v>0</v>
      </c>
      <c r="I143" s="242">
        <v>1500</v>
      </c>
      <c r="J143" s="211">
        <f t="shared" ref="J143:J149" si="28">SUM(I143/C143)*100</f>
        <v>50</v>
      </c>
      <c r="K143" s="584"/>
      <c r="L143" s="181"/>
      <c r="M143" s="181"/>
      <c r="N143" s="181"/>
      <c r="O143" s="181"/>
      <c r="P143" s="181"/>
    </row>
    <row r="144" spans="1:17" ht="18" customHeight="1" x14ac:dyDescent="0.25">
      <c r="A144" s="809" t="s">
        <v>136</v>
      </c>
      <c r="B144" s="810"/>
      <c r="C144" s="242">
        <v>40000</v>
      </c>
      <c r="D144" s="242">
        <v>500</v>
      </c>
      <c r="E144" s="296">
        <v>40000</v>
      </c>
      <c r="F144" s="296">
        <v>0</v>
      </c>
      <c r="G144" s="225">
        <v>0</v>
      </c>
      <c r="H144" s="225">
        <v>0</v>
      </c>
      <c r="I144" s="242">
        <v>40000</v>
      </c>
      <c r="J144" s="211">
        <f t="shared" si="28"/>
        <v>100</v>
      </c>
      <c r="K144" s="181"/>
      <c r="L144" s="181"/>
      <c r="M144" s="181"/>
      <c r="N144" s="181"/>
      <c r="O144" s="181"/>
      <c r="P144" s="181"/>
    </row>
    <row r="145" spans="1:20" ht="16.5" customHeight="1" x14ac:dyDescent="0.25">
      <c r="A145" s="809" t="s">
        <v>137</v>
      </c>
      <c r="B145" s="810"/>
      <c r="C145" s="242">
        <v>76000</v>
      </c>
      <c r="D145" s="242">
        <v>38000.04</v>
      </c>
      <c r="E145" s="296">
        <v>76000</v>
      </c>
      <c r="F145" s="296">
        <v>0</v>
      </c>
      <c r="G145" s="225">
        <v>0</v>
      </c>
      <c r="H145" s="225">
        <v>0</v>
      </c>
      <c r="I145" s="242">
        <v>76000</v>
      </c>
      <c r="J145" s="211">
        <f t="shared" si="28"/>
        <v>100</v>
      </c>
      <c r="K145" s="181"/>
      <c r="L145" s="181"/>
      <c r="M145" s="181"/>
      <c r="N145" s="181"/>
      <c r="O145" s="181"/>
      <c r="P145" s="181"/>
    </row>
    <row r="146" spans="1:20" x14ac:dyDescent="0.25">
      <c r="A146" s="778" t="s">
        <v>138</v>
      </c>
      <c r="B146" s="779"/>
      <c r="C146" s="242">
        <v>25000</v>
      </c>
      <c r="D146" s="103">
        <v>0</v>
      </c>
      <c r="E146" s="296">
        <v>20000</v>
      </c>
      <c r="F146" s="296">
        <v>0</v>
      </c>
      <c r="G146" s="225">
        <v>0</v>
      </c>
      <c r="H146" s="225">
        <v>0</v>
      </c>
      <c r="I146" s="242">
        <v>20000</v>
      </c>
      <c r="J146" s="211">
        <f t="shared" si="28"/>
        <v>80</v>
      </c>
      <c r="K146" s="676"/>
      <c r="L146" s="677"/>
      <c r="M146" s="677"/>
      <c r="N146" s="677"/>
      <c r="O146" s="677"/>
      <c r="P146" s="181"/>
    </row>
    <row r="147" spans="1:20" ht="17.25" customHeight="1" x14ac:dyDescent="0.25">
      <c r="A147" s="815" t="s">
        <v>139</v>
      </c>
      <c r="B147" s="816"/>
      <c r="C147" s="242">
        <v>60000</v>
      </c>
      <c r="D147" s="103">
        <v>30000</v>
      </c>
      <c r="E147" s="296">
        <v>60000</v>
      </c>
      <c r="F147" s="296">
        <v>0</v>
      </c>
      <c r="G147" s="225">
        <v>0</v>
      </c>
      <c r="H147" s="225">
        <v>0</v>
      </c>
      <c r="I147" s="242">
        <v>60000</v>
      </c>
      <c r="J147" s="211">
        <f t="shared" si="28"/>
        <v>100</v>
      </c>
      <c r="K147" s="181"/>
      <c r="L147" s="181"/>
      <c r="M147" s="181"/>
      <c r="N147" s="181"/>
      <c r="O147" s="181"/>
      <c r="P147" s="181"/>
    </row>
    <row r="148" spans="1:20" ht="23.25" customHeight="1" x14ac:dyDescent="0.25">
      <c r="A148" s="778" t="s">
        <v>140</v>
      </c>
      <c r="B148" s="779"/>
      <c r="C148" s="242">
        <v>45530</v>
      </c>
      <c r="D148" s="103">
        <v>22300</v>
      </c>
      <c r="E148" s="296">
        <v>45530</v>
      </c>
      <c r="F148" s="296">
        <v>0</v>
      </c>
      <c r="G148" s="225">
        <v>0</v>
      </c>
      <c r="H148" s="225">
        <v>0</v>
      </c>
      <c r="I148" s="242">
        <v>45530</v>
      </c>
      <c r="J148" s="211">
        <f t="shared" si="28"/>
        <v>100</v>
      </c>
      <c r="K148" s="750"/>
      <c r="L148" s="711"/>
      <c r="M148" s="711"/>
      <c r="N148" s="711"/>
      <c r="O148" s="711"/>
      <c r="P148" s="711"/>
      <c r="Q148" s="711"/>
    </row>
    <row r="149" spans="1:20" ht="25.5" customHeight="1" thickBot="1" x14ac:dyDescent="0.3">
      <c r="A149" s="788" t="s">
        <v>301</v>
      </c>
      <c r="B149" s="789"/>
      <c r="C149" s="243">
        <v>32500</v>
      </c>
      <c r="D149" s="104">
        <v>16249.98</v>
      </c>
      <c r="E149" s="295">
        <v>32500</v>
      </c>
      <c r="F149" s="295">
        <v>0</v>
      </c>
      <c r="G149" s="221">
        <v>0</v>
      </c>
      <c r="H149" s="221">
        <v>0</v>
      </c>
      <c r="I149" s="243">
        <v>32500</v>
      </c>
      <c r="J149" s="215">
        <f t="shared" si="28"/>
        <v>100</v>
      </c>
      <c r="K149" s="181"/>
      <c r="L149" s="181"/>
      <c r="M149" s="181"/>
      <c r="N149" s="181"/>
      <c r="O149" s="181"/>
      <c r="P149" s="181"/>
    </row>
    <row r="150" spans="1:20" ht="10.5" customHeight="1" thickBot="1" x14ac:dyDescent="0.3">
      <c r="C150" s="136"/>
      <c r="D150" s="16"/>
      <c r="E150" s="141"/>
      <c r="F150" s="141"/>
      <c r="G150" s="141"/>
      <c r="H150" s="141"/>
      <c r="I150" s="136"/>
      <c r="J150" s="26"/>
      <c r="K150" s="185"/>
      <c r="L150" s="185"/>
      <c r="M150" s="185"/>
      <c r="N150" s="185"/>
      <c r="O150" s="185"/>
      <c r="P150" s="185"/>
      <c r="Q150" s="156"/>
      <c r="R150" s="156"/>
      <c r="S150" s="156"/>
      <c r="T150" s="156"/>
    </row>
    <row r="151" spans="1:20" s="140" customFormat="1" ht="16.5" customHeight="1" x14ac:dyDescent="0.25">
      <c r="A151" s="786" t="s">
        <v>141</v>
      </c>
      <c r="B151" s="787"/>
      <c r="C151" s="138">
        <f t="shared" ref="C151:I151" si="29">SUM(C152:C153)</f>
        <v>152200</v>
      </c>
      <c r="D151" s="138">
        <f t="shared" si="29"/>
        <v>66600</v>
      </c>
      <c r="E151" s="138">
        <f t="shared" si="29"/>
        <v>135200</v>
      </c>
      <c r="F151" s="138">
        <f t="shared" si="29"/>
        <v>0</v>
      </c>
      <c r="G151" s="138">
        <f t="shared" si="29"/>
        <v>0</v>
      </c>
      <c r="H151" s="138">
        <f t="shared" si="29"/>
        <v>0</v>
      </c>
      <c r="I151" s="138">
        <f t="shared" si="29"/>
        <v>135200</v>
      </c>
      <c r="J151" s="319">
        <f t="shared" ref="J151:J157" si="30">SUM(I151/C151)*100</f>
        <v>88.830486202365307</v>
      </c>
      <c r="K151" s="185"/>
      <c r="L151" s="185"/>
      <c r="M151" s="185"/>
      <c r="N151" s="185"/>
      <c r="O151" s="185"/>
      <c r="P151" s="185"/>
      <c r="Q151" s="156"/>
      <c r="R151" s="156"/>
      <c r="S151" s="156"/>
      <c r="T151" s="156"/>
    </row>
    <row r="152" spans="1:20" s="140" customFormat="1" ht="15" customHeight="1" x14ac:dyDescent="0.25">
      <c r="A152" s="778" t="s">
        <v>362</v>
      </c>
      <c r="B152" s="779"/>
      <c r="C152" s="242">
        <v>127000</v>
      </c>
      <c r="D152" s="242">
        <v>54000</v>
      </c>
      <c r="E152" s="296">
        <v>110000</v>
      </c>
      <c r="F152" s="254">
        <v>0</v>
      </c>
      <c r="G152" s="254">
        <v>0</v>
      </c>
      <c r="H152" s="254">
        <v>0</v>
      </c>
      <c r="I152" s="242">
        <v>110000</v>
      </c>
      <c r="J152" s="211">
        <f>SUM(I152/C152)*100</f>
        <v>86.614173228346459</v>
      </c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</row>
    <row r="153" spans="1:20" ht="14.25" customHeight="1" x14ac:dyDescent="0.25">
      <c r="A153" s="778" t="s">
        <v>344</v>
      </c>
      <c r="B153" s="779"/>
      <c r="C153" s="242">
        <v>25200</v>
      </c>
      <c r="D153" s="242">
        <v>12600</v>
      </c>
      <c r="E153" s="296">
        <v>25200</v>
      </c>
      <c r="F153" s="254">
        <v>0</v>
      </c>
      <c r="G153" s="254">
        <v>0</v>
      </c>
      <c r="H153" s="254">
        <v>0</v>
      </c>
      <c r="I153" s="242">
        <v>25200</v>
      </c>
      <c r="J153" s="211">
        <f>SUM(I153/C153)*100</f>
        <v>100</v>
      </c>
      <c r="K153" s="742"/>
      <c r="L153" s="698"/>
      <c r="M153" s="698"/>
      <c r="N153" s="698"/>
      <c r="O153" s="698"/>
      <c r="P153" s="698"/>
      <c r="Q153" s="698"/>
      <c r="R153" s="156"/>
      <c r="S153" s="156"/>
      <c r="T153" s="156"/>
    </row>
    <row r="154" spans="1:20" ht="28.5" customHeight="1" x14ac:dyDescent="0.25">
      <c r="A154" s="819" t="s">
        <v>142</v>
      </c>
      <c r="B154" s="820"/>
      <c r="C154" s="144">
        <f t="shared" ref="C154:H154" si="31">SUM(C155:C157)</f>
        <v>140000</v>
      </c>
      <c r="D154" s="25">
        <f t="shared" si="31"/>
        <v>54591.68</v>
      </c>
      <c r="E154" s="309">
        <f t="shared" si="31"/>
        <v>20500</v>
      </c>
      <c r="F154" s="309">
        <f t="shared" si="31"/>
        <v>0</v>
      </c>
      <c r="G154" s="309">
        <f t="shared" si="31"/>
        <v>20000</v>
      </c>
      <c r="H154" s="309">
        <f t="shared" si="31"/>
        <v>0</v>
      </c>
      <c r="I154" s="144">
        <f>SUM(I155+I156+I157)</f>
        <v>40500</v>
      </c>
      <c r="J154" s="323">
        <f t="shared" si="30"/>
        <v>28.928571428571431</v>
      </c>
      <c r="K154" s="185"/>
      <c r="L154" s="185"/>
      <c r="M154" s="185"/>
      <c r="N154" s="185"/>
      <c r="O154" s="185"/>
      <c r="P154" s="185"/>
      <c r="Q154" s="156"/>
      <c r="R154" s="156"/>
      <c r="S154" s="156"/>
      <c r="T154" s="156"/>
    </row>
    <row r="155" spans="1:20" ht="16.5" customHeight="1" x14ac:dyDescent="0.25">
      <c r="A155" s="778" t="s">
        <v>311</v>
      </c>
      <c r="B155" s="779"/>
      <c r="C155" s="242">
        <v>50000</v>
      </c>
      <c r="D155" s="242">
        <v>0</v>
      </c>
      <c r="E155" s="296">
        <v>0</v>
      </c>
      <c r="F155" s="296">
        <v>0</v>
      </c>
      <c r="G155" s="296">
        <v>0</v>
      </c>
      <c r="H155" s="225">
        <v>0</v>
      </c>
      <c r="I155" s="242">
        <v>0</v>
      </c>
      <c r="J155" s="211">
        <f t="shared" si="30"/>
        <v>0</v>
      </c>
      <c r="K155" s="530"/>
      <c r="L155" s="442"/>
      <c r="M155" s="442"/>
      <c r="N155" s="442"/>
      <c r="O155" s="442"/>
      <c r="P155" s="442"/>
      <c r="Q155" s="391"/>
      <c r="R155" s="156"/>
      <c r="S155" s="156"/>
      <c r="T155" s="156"/>
    </row>
    <row r="156" spans="1:20" s="157" customFormat="1" ht="20.25" customHeight="1" x14ac:dyDescent="0.25">
      <c r="A156" s="817" t="s">
        <v>239</v>
      </c>
      <c r="B156" s="818"/>
      <c r="C156" s="242">
        <v>55000</v>
      </c>
      <c r="D156" s="242">
        <v>40000</v>
      </c>
      <c r="E156" s="296">
        <v>10000</v>
      </c>
      <c r="F156" s="296">
        <v>0</v>
      </c>
      <c r="G156" s="296">
        <v>20000</v>
      </c>
      <c r="H156" s="225">
        <v>0</v>
      </c>
      <c r="I156" s="242">
        <v>30000</v>
      </c>
      <c r="J156" s="211">
        <f t="shared" si="30"/>
        <v>54.54545454545454</v>
      </c>
      <c r="K156" s="568"/>
      <c r="L156" s="442"/>
      <c r="M156" s="442"/>
      <c r="N156" s="442"/>
      <c r="O156" s="442"/>
      <c r="P156" s="442"/>
      <c r="Q156" s="371"/>
      <c r="R156" s="158"/>
      <c r="S156" s="158"/>
      <c r="T156" s="158"/>
    </row>
    <row r="157" spans="1:20" ht="26.25" customHeight="1" thickBot="1" x14ac:dyDescent="0.3">
      <c r="A157" s="788" t="s">
        <v>363</v>
      </c>
      <c r="B157" s="789"/>
      <c r="C157" s="243">
        <v>35000</v>
      </c>
      <c r="D157" s="243">
        <v>14591.68</v>
      </c>
      <c r="E157" s="295">
        <v>10500</v>
      </c>
      <c r="F157" s="295">
        <v>0</v>
      </c>
      <c r="G157" s="295">
        <v>0</v>
      </c>
      <c r="H157" s="221">
        <v>0</v>
      </c>
      <c r="I157" s="243">
        <v>10500</v>
      </c>
      <c r="J157" s="215">
        <f t="shared" si="30"/>
        <v>30</v>
      </c>
      <c r="K157" s="530"/>
      <c r="L157" s="442"/>
      <c r="M157" s="442"/>
      <c r="N157" s="442"/>
      <c r="O157" s="442"/>
      <c r="P157" s="442"/>
      <c r="Q157" s="371"/>
      <c r="R157" s="156"/>
      <c r="S157" s="156"/>
      <c r="T157" s="156"/>
    </row>
    <row r="158" spans="1:20" s="437" customFormat="1" ht="26.25" customHeight="1" x14ac:dyDescent="0.25">
      <c r="A158" s="122"/>
      <c r="B158" s="122"/>
      <c r="C158" s="505"/>
      <c r="D158" s="505"/>
      <c r="E158" s="506"/>
      <c r="F158" s="507"/>
      <c r="G158" s="506"/>
      <c r="H158" s="506"/>
      <c r="I158" s="505"/>
      <c r="J158" s="272"/>
      <c r="K158" s="440"/>
      <c r="L158" s="441"/>
      <c r="M158" s="441"/>
      <c r="N158" s="441"/>
      <c r="O158" s="441"/>
      <c r="P158" s="441"/>
      <c r="Q158" s="439"/>
      <c r="R158" s="438"/>
      <c r="S158" s="438"/>
      <c r="T158" s="438"/>
    </row>
    <row r="159" spans="1:20" ht="21" customHeight="1" thickBot="1" x14ac:dyDescent="0.3">
      <c r="A159" s="9"/>
      <c r="B159" s="9"/>
      <c r="C159" s="137"/>
      <c r="D159" s="137"/>
      <c r="E159" s="129"/>
      <c r="F159" s="129"/>
      <c r="G159" s="129"/>
      <c r="H159" s="129"/>
      <c r="I159" s="137"/>
      <c r="J159" s="27"/>
      <c r="K159" s="181"/>
      <c r="L159" s="181"/>
      <c r="M159" s="181"/>
      <c r="N159" s="181"/>
      <c r="O159" s="181"/>
      <c r="P159" s="181"/>
    </row>
    <row r="160" spans="1:20" ht="33" customHeight="1" thickBot="1" x14ac:dyDescent="0.3">
      <c r="A160" s="614" t="s">
        <v>309</v>
      </c>
      <c r="B160" s="617" t="s">
        <v>1</v>
      </c>
      <c r="C160" s="629" t="s">
        <v>446</v>
      </c>
      <c r="D160" s="629"/>
      <c r="E160" s="638" t="s">
        <v>467</v>
      </c>
      <c r="F160" s="638"/>
      <c r="G160" s="638"/>
      <c r="H160" s="638"/>
      <c r="I160" s="638"/>
      <c r="J160" s="634" t="s">
        <v>2</v>
      </c>
      <c r="K160" s="181"/>
      <c r="L160" s="181"/>
      <c r="M160" s="181"/>
      <c r="N160" s="181"/>
      <c r="O160" s="181"/>
      <c r="P160" s="181"/>
    </row>
    <row r="161" spans="1:17" ht="60" customHeight="1" thickBot="1" x14ac:dyDescent="0.3">
      <c r="A161" s="614"/>
      <c r="B161" s="617"/>
      <c r="C161" s="274" t="s">
        <v>466</v>
      </c>
      <c r="D161" s="275" t="s">
        <v>445</v>
      </c>
      <c r="E161" s="276" t="s">
        <v>85</v>
      </c>
      <c r="F161" s="276" t="s">
        <v>92</v>
      </c>
      <c r="G161" s="276" t="s">
        <v>86</v>
      </c>
      <c r="H161" s="276" t="s">
        <v>91</v>
      </c>
      <c r="I161" s="274" t="s">
        <v>266</v>
      </c>
      <c r="J161" s="634"/>
      <c r="K161" s="181"/>
      <c r="L161" s="181"/>
      <c r="M161" s="181"/>
      <c r="N161" s="181"/>
      <c r="O161" s="181"/>
      <c r="P161" s="181"/>
    </row>
    <row r="162" spans="1:17" ht="12.75" customHeight="1" thickBot="1" x14ac:dyDescent="0.3">
      <c r="A162" s="277">
        <v>1</v>
      </c>
      <c r="B162" s="277">
        <v>2</v>
      </c>
      <c r="C162" s="278">
        <v>3</v>
      </c>
      <c r="D162" s="277">
        <v>4</v>
      </c>
      <c r="E162" s="277">
        <v>5</v>
      </c>
      <c r="F162" s="277">
        <v>6</v>
      </c>
      <c r="G162" s="277">
        <v>7</v>
      </c>
      <c r="H162" s="277">
        <v>8</v>
      </c>
      <c r="I162" s="278">
        <v>9</v>
      </c>
      <c r="J162" s="277" t="s">
        <v>267</v>
      </c>
      <c r="K162" s="181"/>
      <c r="L162" s="181"/>
      <c r="M162" s="181"/>
      <c r="N162" s="181"/>
      <c r="O162" s="181"/>
      <c r="P162" s="181"/>
    </row>
    <row r="163" spans="1:17" ht="15" customHeight="1" thickBot="1" x14ac:dyDescent="0.3">
      <c r="E163" s="205"/>
      <c r="F163" s="205"/>
      <c r="G163" s="205"/>
      <c r="H163" s="205"/>
      <c r="I163" s="205"/>
      <c r="J163" s="205"/>
      <c r="K163" s="181"/>
      <c r="L163" s="181"/>
      <c r="M163" s="181"/>
      <c r="N163" s="181"/>
      <c r="O163" s="181"/>
      <c r="P163" s="181"/>
    </row>
    <row r="164" spans="1:17" ht="14.25" customHeight="1" x14ac:dyDescent="0.25">
      <c r="A164" s="786" t="s">
        <v>143</v>
      </c>
      <c r="B164" s="787"/>
      <c r="C164" s="138">
        <f t="shared" ref="C164:I164" si="32">SUM(C165:C167)</f>
        <v>180000</v>
      </c>
      <c r="D164" s="138">
        <f t="shared" si="32"/>
        <v>85821.53</v>
      </c>
      <c r="E164" s="138">
        <f t="shared" si="32"/>
        <v>180000</v>
      </c>
      <c r="F164" s="138">
        <f t="shared" si="32"/>
        <v>0</v>
      </c>
      <c r="G164" s="138">
        <f t="shared" si="32"/>
        <v>0</v>
      </c>
      <c r="H164" s="138">
        <f t="shared" si="32"/>
        <v>0</v>
      </c>
      <c r="I164" s="138">
        <f t="shared" si="32"/>
        <v>180000</v>
      </c>
      <c r="J164" s="319">
        <f>SUM(I164/C164)*100</f>
        <v>100</v>
      </c>
      <c r="K164" s="181"/>
      <c r="L164" s="181"/>
      <c r="M164" s="181"/>
      <c r="N164" s="181"/>
      <c r="O164" s="181"/>
      <c r="P164" s="181"/>
    </row>
    <row r="165" spans="1:17" ht="16.5" customHeight="1" x14ac:dyDescent="0.25">
      <c r="A165" s="809" t="s">
        <v>144</v>
      </c>
      <c r="B165" s="810"/>
      <c r="C165" s="242">
        <v>20000</v>
      </c>
      <c r="D165" s="103">
        <v>10301.530000000001</v>
      </c>
      <c r="E165" s="296">
        <v>20000</v>
      </c>
      <c r="F165" s="296">
        <v>0</v>
      </c>
      <c r="G165" s="225">
        <v>0</v>
      </c>
      <c r="H165" s="225">
        <v>0</v>
      </c>
      <c r="I165" s="242">
        <v>20000</v>
      </c>
      <c r="J165" s="211">
        <f>SUM(I165/C165)*100</f>
        <v>100</v>
      </c>
      <c r="K165" s="751"/>
      <c r="L165" s="741"/>
      <c r="M165" s="741"/>
      <c r="N165" s="741"/>
      <c r="O165" s="741"/>
      <c r="P165" s="741"/>
    </row>
    <row r="166" spans="1:17" x14ac:dyDescent="0.25">
      <c r="A166" s="778" t="s">
        <v>145</v>
      </c>
      <c r="B166" s="779"/>
      <c r="C166" s="242">
        <v>150000</v>
      </c>
      <c r="D166" s="242">
        <v>72020</v>
      </c>
      <c r="E166" s="296">
        <v>150000</v>
      </c>
      <c r="F166" s="225">
        <v>0</v>
      </c>
      <c r="G166" s="225">
        <v>0</v>
      </c>
      <c r="H166" s="225">
        <v>0</v>
      </c>
      <c r="I166" s="242">
        <v>150000</v>
      </c>
      <c r="J166" s="211">
        <f>SUM(I166/C166)*100</f>
        <v>100</v>
      </c>
      <c r="K166" s="747"/>
      <c r="L166" s="611"/>
      <c r="M166" s="611"/>
      <c r="N166" s="611"/>
      <c r="O166" s="611"/>
      <c r="P166" s="181"/>
    </row>
    <row r="167" spans="1:17" s="7" customFormat="1" ht="26.25" customHeight="1" thickBot="1" x14ac:dyDescent="0.3">
      <c r="A167" s="788" t="s">
        <v>310</v>
      </c>
      <c r="B167" s="789"/>
      <c r="C167" s="243">
        <v>10000</v>
      </c>
      <c r="D167" s="243">
        <v>3500</v>
      </c>
      <c r="E167" s="295">
        <v>10000</v>
      </c>
      <c r="F167" s="295">
        <v>0</v>
      </c>
      <c r="G167" s="221">
        <v>0</v>
      </c>
      <c r="H167" s="221">
        <v>0</v>
      </c>
      <c r="I167" s="243">
        <v>10000</v>
      </c>
      <c r="J167" s="215">
        <f>SUM(I167/C167)*100</f>
        <v>100</v>
      </c>
      <c r="K167" s="740"/>
      <c r="L167" s="741"/>
      <c r="M167" s="741"/>
      <c r="N167" s="741"/>
      <c r="O167" s="741"/>
    </row>
    <row r="168" spans="1:17" ht="15" customHeight="1" thickBot="1" x14ac:dyDescent="0.3">
      <c r="C168" s="136"/>
      <c r="D168" s="390"/>
      <c r="E168" s="239"/>
      <c r="F168" s="239"/>
      <c r="G168" s="239"/>
      <c r="H168" s="239"/>
      <c r="I168" s="247"/>
      <c r="J168" s="241"/>
      <c r="K168" s="181"/>
      <c r="L168" s="181"/>
      <c r="M168" s="181"/>
      <c r="N168" s="181"/>
      <c r="O168" s="181"/>
      <c r="P168" s="181"/>
    </row>
    <row r="169" spans="1:17" ht="18.75" customHeight="1" thickBot="1" x14ac:dyDescent="0.3">
      <c r="A169" s="792" t="s">
        <v>146</v>
      </c>
      <c r="B169" s="793"/>
      <c r="C169" s="139">
        <f>SUM(C171+C174+C184+C186)</f>
        <v>170000</v>
      </c>
      <c r="D169" s="324">
        <f>SUM(D171+D174+D184+D186)</f>
        <v>79594.3</v>
      </c>
      <c r="E169" s="325">
        <f>SUM(E171+E174+E184+E186)</f>
        <v>1500</v>
      </c>
      <c r="F169" s="325">
        <f>SUM(F171+F174+F184+F186)</f>
        <v>3500</v>
      </c>
      <c r="G169" s="325">
        <f>SUM(G171+G174+G184+G186)</f>
        <v>320000</v>
      </c>
      <c r="H169" s="325">
        <f>SUM(H171+H172+H174+H184+H186)</f>
        <v>10000</v>
      </c>
      <c r="I169" s="139">
        <f>SUM(I171+I174+I184+I186)</f>
        <v>335000</v>
      </c>
      <c r="J169" s="329">
        <f>SUM(I169/C169)*100</f>
        <v>197.05882352941177</v>
      </c>
      <c r="K169" s="181"/>
      <c r="L169" s="181"/>
      <c r="M169" s="181"/>
      <c r="N169" s="181"/>
      <c r="O169" s="181"/>
      <c r="P169" s="181"/>
    </row>
    <row r="170" spans="1:17" ht="6" customHeight="1" thickBot="1" x14ac:dyDescent="0.3">
      <c r="C170" s="136"/>
      <c r="D170" s="16"/>
      <c r="E170" s="239"/>
      <c r="F170" s="239"/>
      <c r="G170" s="239"/>
      <c r="H170" s="239"/>
      <c r="I170" s="247"/>
      <c r="J170" s="241"/>
      <c r="K170" s="188"/>
      <c r="L170" s="188"/>
      <c r="M170" s="188"/>
      <c r="N170" s="188"/>
      <c r="O170" s="188"/>
      <c r="P170" s="181"/>
    </row>
    <row r="171" spans="1:17" ht="23.25" customHeight="1" x14ac:dyDescent="0.25">
      <c r="A171" s="797" t="s">
        <v>147</v>
      </c>
      <c r="B171" s="798"/>
      <c r="C171" s="138">
        <f t="shared" ref="C171:I171" si="33">SUM(C172)</f>
        <v>50000</v>
      </c>
      <c r="D171" s="20">
        <f t="shared" si="33"/>
        <v>50000</v>
      </c>
      <c r="E171" s="318">
        <f t="shared" si="33"/>
        <v>0</v>
      </c>
      <c r="F171" s="318">
        <f t="shared" si="33"/>
        <v>0</v>
      </c>
      <c r="G171" s="318">
        <f t="shared" si="33"/>
        <v>260000</v>
      </c>
      <c r="H171" s="318">
        <f t="shared" si="33"/>
        <v>0</v>
      </c>
      <c r="I171" s="138">
        <f t="shared" si="33"/>
        <v>260000</v>
      </c>
      <c r="J171" s="319">
        <f>SUM(I171/C171)*100</f>
        <v>520</v>
      </c>
      <c r="K171" s="181"/>
      <c r="L171" s="181"/>
      <c r="M171" s="181"/>
      <c r="N171" s="181"/>
      <c r="O171" s="181"/>
      <c r="P171" s="181"/>
    </row>
    <row r="172" spans="1:17" ht="15.75" thickBot="1" x14ac:dyDescent="0.3">
      <c r="A172" s="825" t="s">
        <v>398</v>
      </c>
      <c r="B172" s="826"/>
      <c r="C172" s="243">
        <v>50000</v>
      </c>
      <c r="D172" s="18">
        <v>50000</v>
      </c>
      <c r="E172" s="326">
        <v>0</v>
      </c>
      <c r="F172" s="326">
        <v>0</v>
      </c>
      <c r="G172" s="326">
        <v>260000</v>
      </c>
      <c r="H172" s="244">
        <v>0</v>
      </c>
      <c r="I172" s="243">
        <v>260000</v>
      </c>
      <c r="J172" s="215">
        <f>SUM(I172/C172)*100</f>
        <v>520</v>
      </c>
      <c r="K172" s="430"/>
      <c r="L172" s="431"/>
      <c r="M172" s="431"/>
      <c r="N172" s="431"/>
      <c r="O172" s="431"/>
      <c r="P172" s="431"/>
    </row>
    <row r="173" spans="1:17" ht="7.5" customHeight="1" thickBot="1" x14ac:dyDescent="0.3">
      <c r="C173" s="136"/>
      <c r="D173" s="16"/>
      <c r="E173" s="239"/>
      <c r="F173" s="239"/>
      <c r="G173" s="239"/>
      <c r="H173" s="239"/>
      <c r="I173" s="247"/>
      <c r="J173" s="241"/>
      <c r="K173" s="181"/>
      <c r="L173" s="181"/>
      <c r="M173" s="181"/>
      <c r="N173" s="181"/>
      <c r="O173" s="181"/>
      <c r="P173" s="181"/>
    </row>
    <row r="174" spans="1:17" ht="16.5" customHeight="1" x14ac:dyDescent="0.25">
      <c r="A174" s="786" t="s">
        <v>148</v>
      </c>
      <c r="B174" s="787"/>
      <c r="C174" s="138">
        <f t="shared" ref="C174:I174" si="34">SUM(C175+C176)</f>
        <v>60000</v>
      </c>
      <c r="D174" s="138">
        <f t="shared" si="34"/>
        <v>19681.080000000002</v>
      </c>
      <c r="E174" s="138">
        <f t="shared" si="34"/>
        <v>1500</v>
      </c>
      <c r="F174" s="138">
        <f t="shared" si="34"/>
        <v>3500</v>
      </c>
      <c r="G174" s="138">
        <f t="shared" si="34"/>
        <v>0</v>
      </c>
      <c r="H174" s="138">
        <f t="shared" si="34"/>
        <v>0</v>
      </c>
      <c r="I174" s="138">
        <f t="shared" si="34"/>
        <v>5000</v>
      </c>
      <c r="J174" s="319">
        <f>SUM(I174/C174)*100</f>
        <v>8.3333333333333321</v>
      </c>
      <c r="K174" s="184"/>
      <c r="L174" s="181"/>
      <c r="M174" s="181"/>
      <c r="N174" s="181"/>
      <c r="O174" s="181"/>
      <c r="P174" s="181"/>
    </row>
    <row r="175" spans="1:17" x14ac:dyDescent="0.25">
      <c r="A175" s="778" t="s">
        <v>343</v>
      </c>
      <c r="B175" s="779"/>
      <c r="C175" s="242">
        <v>25000</v>
      </c>
      <c r="D175" s="132">
        <v>18481.830000000002</v>
      </c>
      <c r="E175" s="296">
        <v>1500</v>
      </c>
      <c r="F175" s="296">
        <v>3500</v>
      </c>
      <c r="G175" s="296">
        <v>0</v>
      </c>
      <c r="H175" s="225">
        <v>0</v>
      </c>
      <c r="I175" s="242">
        <v>5000</v>
      </c>
      <c r="J175" s="211">
        <f>SUM(I175/C175)*100</f>
        <v>20</v>
      </c>
      <c r="K175" s="696"/>
      <c r="L175" s="697"/>
      <c r="M175" s="697"/>
      <c r="N175" s="697"/>
      <c r="O175" s="697"/>
      <c r="P175" s="697"/>
    </row>
    <row r="176" spans="1:17" x14ac:dyDescent="0.25">
      <c r="A176" s="778" t="s">
        <v>367</v>
      </c>
      <c r="B176" s="779"/>
      <c r="C176" s="242">
        <v>35000</v>
      </c>
      <c r="D176" s="132">
        <v>1199.25</v>
      </c>
      <c r="E176" s="296">
        <v>0</v>
      </c>
      <c r="F176" s="296">
        <v>0</v>
      </c>
      <c r="G176" s="225">
        <v>0</v>
      </c>
      <c r="H176" s="225">
        <v>0</v>
      </c>
      <c r="I176" s="242">
        <v>0</v>
      </c>
      <c r="J176" s="211">
        <f>SUM(I176/C176)*100</f>
        <v>0</v>
      </c>
      <c r="K176" s="581"/>
      <c r="L176" s="527"/>
      <c r="M176" s="527"/>
      <c r="N176" s="527"/>
      <c r="O176" s="527"/>
      <c r="P176" s="527"/>
      <c r="Q176" s="527"/>
    </row>
    <row r="177" spans="1:17" s="181" customFormat="1" ht="27" customHeight="1" x14ac:dyDescent="0.25">
      <c r="A177" s="9"/>
      <c r="B177" s="9"/>
      <c r="C177" s="137"/>
      <c r="D177" s="137"/>
      <c r="E177" s="203"/>
      <c r="F177" s="203"/>
      <c r="G177" s="203"/>
      <c r="H177" s="228"/>
      <c r="I177" s="229"/>
      <c r="J177" s="252"/>
      <c r="K177" s="268"/>
      <c r="L177" s="266"/>
      <c r="M177" s="266"/>
      <c r="N177" s="266"/>
      <c r="O177" s="266"/>
      <c r="P177" s="266"/>
    </row>
    <row r="178" spans="1:17" s="181" customFormat="1" ht="27" customHeight="1" x14ac:dyDescent="0.25">
      <c r="A178" s="9"/>
      <c r="B178" s="9"/>
      <c r="C178" s="137"/>
      <c r="D178" s="137"/>
      <c r="E178" s="203"/>
      <c r="F178" s="203"/>
      <c r="G178" s="203"/>
      <c r="H178" s="228"/>
      <c r="I178" s="229"/>
      <c r="J178" s="252"/>
      <c r="K178" s="268"/>
      <c r="L178" s="351"/>
      <c r="M178" s="266"/>
      <c r="N178" s="266"/>
      <c r="O178" s="266"/>
      <c r="P178" s="266"/>
    </row>
    <row r="179" spans="1:17" ht="104.25" customHeight="1" thickBot="1" x14ac:dyDescent="0.3">
      <c r="A179" s="9"/>
      <c r="B179" s="9"/>
      <c r="C179" s="137"/>
      <c r="D179" s="137"/>
      <c r="E179" s="129"/>
      <c r="F179" s="129"/>
      <c r="G179" s="129"/>
      <c r="H179" s="129"/>
      <c r="I179" s="137"/>
      <c r="J179" s="27"/>
      <c r="K179" s="181"/>
      <c r="L179" s="181"/>
      <c r="M179" s="181"/>
      <c r="N179" s="181"/>
      <c r="O179" s="181"/>
      <c r="P179" s="181"/>
    </row>
    <row r="180" spans="1:17" ht="30" customHeight="1" thickBot="1" x14ac:dyDescent="0.3">
      <c r="A180" s="614" t="s">
        <v>309</v>
      </c>
      <c r="B180" s="617" t="s">
        <v>1</v>
      </c>
      <c r="C180" s="629" t="s">
        <v>446</v>
      </c>
      <c r="D180" s="629"/>
      <c r="E180" s="638" t="s">
        <v>467</v>
      </c>
      <c r="F180" s="638"/>
      <c r="G180" s="638"/>
      <c r="H180" s="638"/>
      <c r="I180" s="638"/>
      <c r="J180" s="634" t="s">
        <v>2</v>
      </c>
      <c r="K180" s="181"/>
      <c r="L180" s="181"/>
      <c r="M180" s="181"/>
      <c r="N180" s="181"/>
      <c r="O180" s="181"/>
      <c r="P180" s="181"/>
    </row>
    <row r="181" spans="1:17" ht="60" customHeight="1" thickBot="1" x14ac:dyDescent="0.3">
      <c r="A181" s="614"/>
      <c r="B181" s="617"/>
      <c r="C181" s="274" t="s">
        <v>466</v>
      </c>
      <c r="D181" s="275" t="s">
        <v>445</v>
      </c>
      <c r="E181" s="276" t="s">
        <v>85</v>
      </c>
      <c r="F181" s="276" t="s">
        <v>92</v>
      </c>
      <c r="G181" s="276" t="s">
        <v>86</v>
      </c>
      <c r="H181" s="276" t="s">
        <v>91</v>
      </c>
      <c r="I181" s="274" t="s">
        <v>266</v>
      </c>
      <c r="J181" s="634"/>
      <c r="K181" s="181"/>
      <c r="L181" s="181"/>
      <c r="M181" s="181"/>
      <c r="N181" s="181"/>
      <c r="O181" s="181"/>
      <c r="P181" s="181"/>
    </row>
    <row r="182" spans="1:17" ht="10.5" customHeight="1" thickBot="1" x14ac:dyDescent="0.3">
      <c r="A182" s="277">
        <v>1</v>
      </c>
      <c r="B182" s="277">
        <v>2</v>
      </c>
      <c r="C182" s="278">
        <v>3</v>
      </c>
      <c r="D182" s="277">
        <v>4</v>
      </c>
      <c r="E182" s="277">
        <v>5</v>
      </c>
      <c r="F182" s="277">
        <v>6</v>
      </c>
      <c r="G182" s="277">
        <v>7</v>
      </c>
      <c r="H182" s="277">
        <v>8</v>
      </c>
      <c r="I182" s="278">
        <v>9</v>
      </c>
      <c r="J182" s="277" t="s">
        <v>267</v>
      </c>
      <c r="K182" s="181"/>
      <c r="L182" s="181"/>
      <c r="M182" s="181"/>
      <c r="N182" s="181"/>
      <c r="O182" s="181"/>
      <c r="P182" s="181"/>
    </row>
    <row r="183" spans="1:17" ht="10.5" customHeight="1" thickBot="1" x14ac:dyDescent="0.3">
      <c r="A183" s="199"/>
      <c r="B183" s="199"/>
      <c r="C183" s="200"/>
      <c r="D183" s="200"/>
      <c r="E183" s="258"/>
      <c r="F183" s="258"/>
      <c r="G183" s="258"/>
      <c r="H183" s="258"/>
      <c r="I183" s="258"/>
      <c r="J183" s="259"/>
      <c r="K183" s="187"/>
      <c r="L183" s="187"/>
      <c r="M183" s="187"/>
      <c r="N183" s="187"/>
      <c r="O183" s="187"/>
      <c r="P183" s="181"/>
    </row>
    <row r="184" spans="1:17" s="167" customFormat="1" ht="24.75" customHeight="1" x14ac:dyDescent="0.25">
      <c r="A184" s="797" t="s">
        <v>149</v>
      </c>
      <c r="B184" s="798"/>
      <c r="C184" s="138">
        <f t="shared" ref="C184:I184" si="35">SUM(C185:C185)</f>
        <v>50000</v>
      </c>
      <c r="D184" s="138">
        <f t="shared" si="35"/>
        <v>7742.5</v>
      </c>
      <c r="E184" s="138">
        <f t="shared" si="35"/>
        <v>0</v>
      </c>
      <c r="F184" s="138">
        <f t="shared" si="35"/>
        <v>0</v>
      </c>
      <c r="G184" s="138">
        <f t="shared" si="35"/>
        <v>60000</v>
      </c>
      <c r="H184" s="138">
        <f t="shared" si="35"/>
        <v>0</v>
      </c>
      <c r="I184" s="138">
        <f t="shared" si="35"/>
        <v>60000</v>
      </c>
      <c r="J184" s="319">
        <f t="shared" ref="J184:J190" si="36">SUM(I184/C184)*100</f>
        <v>120</v>
      </c>
      <c r="K184" s="172"/>
      <c r="L184" s="172"/>
      <c r="M184" s="172"/>
      <c r="N184" s="172"/>
      <c r="O184" s="172"/>
      <c r="P184" s="181"/>
    </row>
    <row r="185" spans="1:17" s="181" customFormat="1" ht="23.25" customHeight="1" thickBot="1" x14ac:dyDescent="0.3">
      <c r="A185" s="778" t="s">
        <v>451</v>
      </c>
      <c r="B185" s="779"/>
      <c r="C185" s="242">
        <v>50000</v>
      </c>
      <c r="D185" s="132">
        <v>7742.5</v>
      </c>
      <c r="E185" s="225">
        <v>0</v>
      </c>
      <c r="F185" s="225">
        <v>0</v>
      </c>
      <c r="G185" s="296">
        <v>60000</v>
      </c>
      <c r="H185" s="225">
        <v>0</v>
      </c>
      <c r="I185" s="242">
        <v>60000</v>
      </c>
      <c r="J185" s="255">
        <f t="shared" si="36"/>
        <v>120</v>
      </c>
      <c r="K185" s="558"/>
      <c r="L185" s="526"/>
      <c r="M185" s="526"/>
      <c r="N185" s="526"/>
      <c r="O185" s="526"/>
      <c r="P185" s="526"/>
      <c r="Q185" s="526"/>
    </row>
    <row r="186" spans="1:17" ht="15" customHeight="1" x14ac:dyDescent="0.25">
      <c r="A186" s="645" t="s">
        <v>319</v>
      </c>
      <c r="B186" s="646"/>
      <c r="C186" s="138">
        <f t="shared" ref="C186:I186" si="37">SUM(C187)</f>
        <v>10000</v>
      </c>
      <c r="D186" s="138">
        <f t="shared" si="37"/>
        <v>2170.7199999999998</v>
      </c>
      <c r="E186" s="138">
        <f t="shared" si="37"/>
        <v>0</v>
      </c>
      <c r="F186" s="138">
        <f t="shared" si="37"/>
        <v>0</v>
      </c>
      <c r="G186" s="138">
        <f t="shared" si="37"/>
        <v>0</v>
      </c>
      <c r="H186" s="138">
        <f t="shared" si="37"/>
        <v>10000</v>
      </c>
      <c r="I186" s="138">
        <f t="shared" si="37"/>
        <v>10000</v>
      </c>
      <c r="J186" s="319">
        <f t="shared" si="36"/>
        <v>100</v>
      </c>
      <c r="K186" s="181"/>
      <c r="L186" s="181"/>
      <c r="M186" s="181"/>
      <c r="N186" s="181"/>
      <c r="O186" s="181"/>
      <c r="P186" s="181"/>
    </row>
    <row r="187" spans="1:17" ht="27" customHeight="1" thickBot="1" x14ac:dyDescent="0.3">
      <c r="A187" s="829" t="s">
        <v>347</v>
      </c>
      <c r="B187" s="830"/>
      <c r="C187" s="243">
        <v>10000</v>
      </c>
      <c r="D187" s="243">
        <v>2170.7199999999998</v>
      </c>
      <c r="E187" s="295">
        <v>0</v>
      </c>
      <c r="F187" s="221">
        <v>0</v>
      </c>
      <c r="G187" s="221">
        <v>0</v>
      </c>
      <c r="H187" s="295">
        <v>10000</v>
      </c>
      <c r="I187" s="243">
        <v>10000</v>
      </c>
      <c r="J187" s="330">
        <f t="shared" si="36"/>
        <v>100</v>
      </c>
      <c r="K187" s="558"/>
      <c r="L187" s="526"/>
      <c r="M187" s="526"/>
      <c r="N187" s="526"/>
      <c r="O187" s="526"/>
      <c r="P187" s="526"/>
      <c r="Q187" s="526"/>
    </row>
    <row r="188" spans="1:17" ht="15.75" customHeight="1" x14ac:dyDescent="0.25">
      <c r="A188" s="805" t="s">
        <v>150</v>
      </c>
      <c r="B188" s="806"/>
      <c r="C188" s="283">
        <f>SUM(C189)</f>
        <v>23010</v>
      </c>
      <c r="D188" s="331">
        <f t="shared" ref="D188:I188" si="38">SUM(D189)</f>
        <v>2919.14</v>
      </c>
      <c r="E188" s="332">
        <f t="shared" si="38"/>
        <v>22500</v>
      </c>
      <c r="F188" s="332">
        <f t="shared" si="38"/>
        <v>0</v>
      </c>
      <c r="G188" s="332">
        <f t="shared" si="38"/>
        <v>0</v>
      </c>
      <c r="H188" s="332">
        <f t="shared" si="38"/>
        <v>0</v>
      </c>
      <c r="I188" s="283">
        <f t="shared" si="38"/>
        <v>22500</v>
      </c>
      <c r="J188" s="315">
        <f t="shared" si="36"/>
        <v>97.783572359843546</v>
      </c>
      <c r="K188" s="189"/>
      <c r="L188" s="189"/>
      <c r="M188" s="189"/>
      <c r="N188" s="189"/>
      <c r="O188" s="189"/>
      <c r="P188" s="181"/>
    </row>
    <row r="189" spans="1:17" ht="16.5" customHeight="1" x14ac:dyDescent="0.25">
      <c r="A189" s="827" t="s">
        <v>151</v>
      </c>
      <c r="B189" s="828"/>
      <c r="C189" s="271">
        <f>SUM(C190)</f>
        <v>23010</v>
      </c>
      <c r="D189" s="333">
        <f t="shared" ref="D189:I189" si="39">SUM(D190)</f>
        <v>2919.14</v>
      </c>
      <c r="E189" s="334">
        <f t="shared" si="39"/>
        <v>22500</v>
      </c>
      <c r="F189" s="334">
        <f t="shared" si="39"/>
        <v>0</v>
      </c>
      <c r="G189" s="334">
        <f t="shared" si="39"/>
        <v>0</v>
      </c>
      <c r="H189" s="334">
        <f t="shared" si="39"/>
        <v>0</v>
      </c>
      <c r="I189" s="271">
        <f t="shared" si="39"/>
        <v>22500</v>
      </c>
      <c r="J189" s="335">
        <f t="shared" si="36"/>
        <v>97.783572359843546</v>
      </c>
      <c r="K189" s="181"/>
      <c r="L189" s="181"/>
      <c r="M189" s="181"/>
      <c r="N189" s="181"/>
      <c r="O189" s="181"/>
      <c r="P189" s="181"/>
    </row>
    <row r="190" spans="1:17" ht="28.5" customHeight="1" thickBot="1" x14ac:dyDescent="0.3">
      <c r="A190" s="728" t="s">
        <v>152</v>
      </c>
      <c r="B190" s="729"/>
      <c r="C190" s="249">
        <v>23010</v>
      </c>
      <c r="D190" s="249">
        <v>2919.14</v>
      </c>
      <c r="E190" s="293">
        <v>22500</v>
      </c>
      <c r="F190" s="214">
        <v>0</v>
      </c>
      <c r="G190" s="214">
        <v>0</v>
      </c>
      <c r="H190" s="214">
        <v>0</v>
      </c>
      <c r="I190" s="249">
        <v>22500</v>
      </c>
      <c r="J190" s="215">
        <f t="shared" si="36"/>
        <v>97.783572359843546</v>
      </c>
      <c r="K190" s="744"/>
      <c r="L190" s="745"/>
      <c r="M190" s="745"/>
      <c r="N190" s="745"/>
      <c r="O190" s="745"/>
      <c r="P190" s="745"/>
    </row>
    <row r="191" spans="1:17" s="181" customFormat="1" ht="22.5" customHeight="1" x14ac:dyDescent="0.25">
      <c r="A191" s="9"/>
      <c r="B191" s="9"/>
      <c r="C191" s="269"/>
      <c r="D191" s="143"/>
      <c r="E191" s="270"/>
      <c r="F191" s="250"/>
      <c r="G191" s="250"/>
      <c r="H191" s="250"/>
      <c r="I191" s="251"/>
      <c r="J191" s="252"/>
      <c r="K191" s="265"/>
      <c r="L191" s="265"/>
      <c r="M191" s="265"/>
      <c r="N191" s="265"/>
      <c r="O191" s="265"/>
    </row>
    <row r="192" spans="1:17" s="437" customFormat="1" ht="22.5" customHeight="1" x14ac:dyDescent="0.25">
      <c r="A192" s="9"/>
      <c r="B192" s="9"/>
      <c r="C192" s="269"/>
      <c r="D192" s="143"/>
      <c r="E192" s="270"/>
      <c r="F192" s="250"/>
      <c r="G192" s="250"/>
      <c r="H192" s="250"/>
      <c r="I192" s="251"/>
      <c r="J192" s="252"/>
      <c r="K192" s="345"/>
      <c r="L192" s="345"/>
      <c r="M192" s="345"/>
      <c r="N192" s="345"/>
      <c r="O192" s="345"/>
    </row>
    <row r="193" spans="1:20" s="437" customFormat="1" ht="22.5" customHeight="1" x14ac:dyDescent="0.25">
      <c r="A193" s="9"/>
      <c r="B193" s="9"/>
      <c r="C193" s="269"/>
      <c r="D193" s="143"/>
      <c r="E193" s="270"/>
      <c r="F193" s="250"/>
      <c r="G193" s="250"/>
      <c r="H193" s="250"/>
      <c r="I193" s="251"/>
      <c r="J193" s="252"/>
      <c r="K193" s="345"/>
      <c r="L193" s="345"/>
      <c r="M193" s="345"/>
      <c r="N193" s="345"/>
      <c r="O193" s="345"/>
    </row>
    <row r="194" spans="1:20" s="437" customFormat="1" ht="22.5" customHeight="1" x14ac:dyDescent="0.25">
      <c r="A194" s="9"/>
      <c r="B194" s="9"/>
      <c r="C194" s="269"/>
      <c r="D194" s="143"/>
      <c r="E194" s="270"/>
      <c r="F194" s="250"/>
      <c r="G194" s="250"/>
      <c r="H194" s="250"/>
      <c r="I194" s="251"/>
      <c r="J194" s="252"/>
      <c r="K194" s="345"/>
      <c r="L194" s="345"/>
      <c r="M194" s="345"/>
      <c r="N194" s="345"/>
      <c r="O194" s="345"/>
    </row>
    <row r="195" spans="1:20" s="181" customFormat="1" ht="22.5" customHeight="1" x14ac:dyDescent="0.25">
      <c r="A195" s="9"/>
      <c r="B195" s="9"/>
      <c r="C195" s="269"/>
      <c r="D195" s="143"/>
      <c r="E195" s="270"/>
      <c r="F195" s="250"/>
      <c r="G195" s="250"/>
      <c r="H195" s="250"/>
      <c r="I195" s="251"/>
      <c r="J195" s="252"/>
      <c r="K195" s="265"/>
      <c r="L195" s="265"/>
      <c r="M195" s="265"/>
      <c r="N195" s="265"/>
      <c r="O195" s="265"/>
    </row>
    <row r="196" spans="1:20" s="181" customFormat="1" ht="102" customHeight="1" thickBot="1" x14ac:dyDescent="0.3">
      <c r="A196" s="9"/>
      <c r="B196" s="9"/>
      <c r="C196" s="269"/>
      <c r="D196" s="143"/>
      <c r="E196" s="270"/>
      <c r="F196" s="250"/>
      <c r="G196" s="250"/>
      <c r="H196" s="250"/>
      <c r="I196" s="251"/>
      <c r="J196" s="252"/>
      <c r="K196" s="265"/>
      <c r="L196" s="265"/>
      <c r="M196" s="265"/>
      <c r="N196" s="265"/>
      <c r="O196" s="265"/>
    </row>
    <row r="197" spans="1:20" s="181" customFormat="1" ht="22.5" hidden="1" customHeight="1" thickBot="1" x14ac:dyDescent="0.3">
      <c r="A197" s="9"/>
      <c r="B197" s="9"/>
      <c r="C197" s="269"/>
      <c r="D197" s="143"/>
      <c r="E197" s="270"/>
      <c r="F197" s="250"/>
      <c r="G197" s="250"/>
      <c r="H197" s="250"/>
      <c r="I197" s="251"/>
      <c r="J197" s="252"/>
      <c r="K197" s="265"/>
      <c r="L197" s="265"/>
      <c r="M197" s="265"/>
      <c r="N197" s="265"/>
      <c r="O197" s="265"/>
    </row>
    <row r="198" spans="1:20" s="181" customFormat="1" ht="22.5" hidden="1" customHeight="1" thickBot="1" x14ac:dyDescent="0.3">
      <c r="A198" s="9"/>
      <c r="B198" s="9"/>
      <c r="C198" s="269"/>
      <c r="D198" s="143"/>
      <c r="E198" s="270"/>
      <c r="F198" s="250"/>
      <c r="G198" s="250"/>
      <c r="H198" s="250"/>
      <c r="I198" s="251"/>
      <c r="J198" s="252"/>
      <c r="K198" s="265"/>
      <c r="L198" s="265"/>
      <c r="M198" s="265"/>
      <c r="N198" s="265"/>
      <c r="O198" s="265"/>
    </row>
    <row r="199" spans="1:20" ht="31.5" customHeight="1" thickBot="1" x14ac:dyDescent="0.3">
      <c r="A199" s="614" t="s">
        <v>309</v>
      </c>
      <c r="B199" s="617" t="s">
        <v>1</v>
      </c>
      <c r="C199" s="629" t="s">
        <v>446</v>
      </c>
      <c r="D199" s="629"/>
      <c r="E199" s="638" t="s">
        <v>467</v>
      </c>
      <c r="F199" s="638"/>
      <c r="G199" s="638"/>
      <c r="H199" s="638"/>
      <c r="I199" s="638"/>
      <c r="J199" s="634" t="s">
        <v>2</v>
      </c>
      <c r="K199" s="181"/>
      <c r="L199" s="181"/>
      <c r="M199" s="181"/>
      <c r="N199" s="181"/>
      <c r="O199" s="181"/>
      <c r="P199" s="181"/>
    </row>
    <row r="200" spans="1:20" ht="65.25" customHeight="1" thickBot="1" x14ac:dyDescent="0.3">
      <c r="A200" s="614"/>
      <c r="B200" s="617"/>
      <c r="C200" s="274" t="s">
        <v>466</v>
      </c>
      <c r="D200" s="275" t="s">
        <v>445</v>
      </c>
      <c r="E200" s="276" t="s">
        <v>85</v>
      </c>
      <c r="F200" s="276" t="s">
        <v>92</v>
      </c>
      <c r="G200" s="276" t="s">
        <v>86</v>
      </c>
      <c r="H200" s="276" t="s">
        <v>91</v>
      </c>
      <c r="I200" s="274" t="s">
        <v>266</v>
      </c>
      <c r="J200" s="634"/>
      <c r="K200" s="181"/>
      <c r="L200" s="181"/>
      <c r="M200" s="205"/>
      <c r="N200" s="205"/>
      <c r="O200" s="181"/>
      <c r="P200" s="181"/>
    </row>
    <row r="201" spans="1:20" ht="15" customHeight="1" thickBot="1" x14ac:dyDescent="0.3">
      <c r="A201" s="277">
        <v>1</v>
      </c>
      <c r="B201" s="277">
        <v>2</v>
      </c>
      <c r="C201" s="278">
        <v>3</v>
      </c>
      <c r="D201" s="277">
        <v>4</v>
      </c>
      <c r="E201" s="277">
        <v>5</v>
      </c>
      <c r="F201" s="277">
        <v>6</v>
      </c>
      <c r="G201" s="277">
        <v>7</v>
      </c>
      <c r="H201" s="277">
        <v>8</v>
      </c>
      <c r="I201" s="278">
        <v>9</v>
      </c>
      <c r="J201" s="277" t="s">
        <v>267</v>
      </c>
      <c r="K201" s="742"/>
      <c r="L201" s="698"/>
      <c r="M201" s="698"/>
      <c r="N201" s="698"/>
      <c r="O201" s="698"/>
      <c r="P201" s="698"/>
    </row>
    <row r="202" spans="1:20" ht="14.25" customHeight="1" thickBot="1" x14ac:dyDescent="0.3">
      <c r="A202" s="9"/>
      <c r="B202" s="9"/>
      <c r="C202" s="143"/>
      <c r="D202" s="11"/>
      <c r="E202" s="270"/>
      <c r="F202" s="250"/>
      <c r="G202" s="250"/>
      <c r="H202" s="250"/>
      <c r="I202" s="251"/>
      <c r="J202" s="252"/>
      <c r="K202" s="708"/>
      <c r="L202" s="746"/>
      <c r="M202" s="746"/>
      <c r="N202" s="746"/>
      <c r="O202" s="746"/>
      <c r="P202" s="746"/>
      <c r="Q202" s="156"/>
      <c r="R202" s="156"/>
      <c r="S202" s="156"/>
    </row>
    <row r="203" spans="1:20" s="164" customFormat="1" ht="28.5" customHeight="1" thickBot="1" x14ac:dyDescent="0.3">
      <c r="A203" s="831" t="s">
        <v>335</v>
      </c>
      <c r="B203" s="832"/>
      <c r="C203" s="283">
        <f>SUM(C204+C207+C225+C228+C232+C237)</f>
        <v>2609980</v>
      </c>
      <c r="D203" s="283">
        <f>SUM(D204+D207+D225+D228+D232+D237)</f>
        <v>371476.44</v>
      </c>
      <c r="E203" s="283">
        <f>SUM(E207+E225+E228+E232+E238)</f>
        <v>978700</v>
      </c>
      <c r="F203" s="283">
        <f>SUM(F204+F207+F225+F228+F232)</f>
        <v>350000</v>
      </c>
      <c r="G203" s="283">
        <f>SUM(G207+G225+G228+G232)</f>
        <v>474150</v>
      </c>
      <c r="H203" s="283">
        <f>SUM(H207+H225+H228+H232)</f>
        <v>175000</v>
      </c>
      <c r="I203" s="283">
        <f>SUM(I204+I207+I225+I228+I232+I237)</f>
        <v>1977850</v>
      </c>
      <c r="J203" s="283">
        <f>SUM(I203/C203)*100</f>
        <v>75.78027417834619</v>
      </c>
      <c r="K203" s="698"/>
      <c r="L203" s="698"/>
      <c r="M203" s="698"/>
      <c r="N203" s="698"/>
      <c r="O203" s="698"/>
      <c r="P203" s="698"/>
      <c r="Q203" s="698"/>
      <c r="R203" s="165"/>
      <c r="S203" s="165"/>
    </row>
    <row r="204" spans="1:20" ht="22.5" customHeight="1" thickBot="1" x14ac:dyDescent="0.3">
      <c r="A204" s="827" t="s">
        <v>346</v>
      </c>
      <c r="B204" s="828"/>
      <c r="C204" s="271">
        <f>SUM(C205)</f>
        <v>40000</v>
      </c>
      <c r="D204" s="271">
        <f t="shared" ref="D204:I204" si="40">SUM(D205)</f>
        <v>0</v>
      </c>
      <c r="E204" s="271">
        <f t="shared" si="40"/>
        <v>0</v>
      </c>
      <c r="F204" s="271">
        <f t="shared" si="40"/>
        <v>50000</v>
      </c>
      <c r="G204" s="271">
        <f t="shared" si="40"/>
        <v>0</v>
      </c>
      <c r="H204" s="271">
        <f t="shared" si="40"/>
        <v>0</v>
      </c>
      <c r="I204" s="271">
        <f t="shared" si="40"/>
        <v>50000</v>
      </c>
      <c r="J204" s="417">
        <f>SUM(I204/C204)*100</f>
        <v>125</v>
      </c>
      <c r="K204" s="182"/>
      <c r="L204" s="182"/>
      <c r="M204" s="182"/>
      <c r="N204" s="182"/>
      <c r="O204" s="182"/>
      <c r="P204" s="182"/>
      <c r="Q204" s="155"/>
      <c r="R204" s="155"/>
      <c r="S204" s="155"/>
    </row>
    <row r="205" spans="1:20" ht="15.75" customHeight="1" thickBot="1" x14ac:dyDescent="0.3">
      <c r="A205" s="643" t="s">
        <v>345</v>
      </c>
      <c r="B205" s="644"/>
      <c r="C205" s="134">
        <v>40000</v>
      </c>
      <c r="D205" s="134">
        <v>0</v>
      </c>
      <c r="E205" s="293">
        <v>0</v>
      </c>
      <c r="F205" s="293">
        <v>50000</v>
      </c>
      <c r="G205" s="293">
        <v>0</v>
      </c>
      <c r="H205" s="293">
        <v>0</v>
      </c>
      <c r="I205" s="134">
        <v>50000</v>
      </c>
      <c r="J205" s="585">
        <f>SUM(I205/C205)*100</f>
        <v>125</v>
      </c>
      <c r="K205" s="586"/>
      <c r="L205" s="527"/>
      <c r="M205" s="527"/>
      <c r="N205" s="527"/>
      <c r="O205" s="527"/>
      <c r="P205" s="527"/>
      <c r="Q205" s="527"/>
      <c r="R205" s="156"/>
      <c r="S205" s="156"/>
      <c r="T205" s="156"/>
    </row>
    <row r="206" spans="1:20" s="181" customFormat="1" ht="9.75" customHeight="1" thickBot="1" x14ac:dyDescent="0.3">
      <c r="A206"/>
      <c r="B206"/>
      <c r="C206" s="24"/>
      <c r="D206" s="13"/>
      <c r="E206" s="223"/>
      <c r="F206" s="223"/>
      <c r="G206" s="223"/>
      <c r="H206" s="223"/>
      <c r="I206" s="208"/>
      <c r="J206" s="241"/>
      <c r="K206" s="377"/>
      <c r="L206" s="377"/>
      <c r="M206" s="377"/>
      <c r="N206" s="377"/>
      <c r="O206" s="377"/>
      <c r="P206" s="377"/>
      <c r="Q206" s="377"/>
      <c r="R206" s="264"/>
      <c r="S206" s="264"/>
      <c r="T206" s="264"/>
    </row>
    <row r="207" spans="1:20" ht="24" customHeight="1" x14ac:dyDescent="0.25">
      <c r="A207" s="771" t="s">
        <v>153</v>
      </c>
      <c r="B207" s="772"/>
      <c r="C207" s="142">
        <f t="shared" ref="C207:I207" si="41">SUM(C208:C218)</f>
        <v>1680500</v>
      </c>
      <c r="D207" s="142">
        <f t="shared" si="41"/>
        <v>157049.99</v>
      </c>
      <c r="E207" s="142">
        <f t="shared" si="41"/>
        <v>702000</v>
      </c>
      <c r="F207" s="142">
        <f t="shared" si="41"/>
        <v>238000</v>
      </c>
      <c r="G207" s="142">
        <f t="shared" si="41"/>
        <v>310000</v>
      </c>
      <c r="H207" s="142">
        <f t="shared" si="41"/>
        <v>0</v>
      </c>
      <c r="I207" s="142">
        <f t="shared" si="41"/>
        <v>1250000</v>
      </c>
      <c r="J207" s="432">
        <f t="shared" ref="J207:J218" si="42">SUM(I207/C207)*100</f>
        <v>74.382624218982443</v>
      </c>
      <c r="K207" s="743"/>
      <c r="L207" s="743"/>
      <c r="M207" s="743"/>
      <c r="N207" s="743"/>
      <c r="O207" s="743"/>
      <c r="P207" s="743"/>
      <c r="Q207" s="371"/>
      <c r="R207" s="156"/>
      <c r="S207" s="156"/>
      <c r="T207" s="156"/>
    </row>
    <row r="208" spans="1:20" ht="24.75" customHeight="1" x14ac:dyDescent="0.25">
      <c r="A208" s="823" t="s">
        <v>488</v>
      </c>
      <c r="B208" s="824"/>
      <c r="C208" s="135">
        <v>98000</v>
      </c>
      <c r="D208" s="135">
        <v>93576.6</v>
      </c>
      <c r="E208" s="304">
        <v>60000</v>
      </c>
      <c r="F208" s="304">
        <v>5000</v>
      </c>
      <c r="G208" s="304">
        <v>0</v>
      </c>
      <c r="H208" s="304">
        <v>0</v>
      </c>
      <c r="I208" s="135">
        <v>65000</v>
      </c>
      <c r="J208" s="588">
        <f t="shared" si="42"/>
        <v>66.326530612244895</v>
      </c>
      <c r="K208" s="554"/>
      <c r="L208" s="555"/>
      <c r="M208" s="555"/>
      <c r="N208" s="555"/>
      <c r="O208" s="555"/>
      <c r="P208" s="555"/>
      <c r="Q208" s="555"/>
      <c r="R208" s="555"/>
    </row>
    <row r="209" spans="1:20" ht="24" customHeight="1" x14ac:dyDescent="0.25">
      <c r="A209" s="823" t="s">
        <v>489</v>
      </c>
      <c r="B209" s="824"/>
      <c r="C209" s="135">
        <v>80000</v>
      </c>
      <c r="D209" s="135">
        <v>0</v>
      </c>
      <c r="E209" s="304">
        <v>22000</v>
      </c>
      <c r="F209" s="304">
        <v>78000</v>
      </c>
      <c r="G209" s="304">
        <v>0</v>
      </c>
      <c r="H209" s="304">
        <v>0</v>
      </c>
      <c r="I209" s="135">
        <v>100000</v>
      </c>
      <c r="J209" s="591">
        <f t="shared" si="42"/>
        <v>125</v>
      </c>
      <c r="K209" s="558"/>
      <c r="L209" s="526"/>
      <c r="M209" s="526"/>
      <c r="N209" s="526"/>
      <c r="O209" s="526"/>
      <c r="P209" s="526"/>
      <c r="Q209" s="526"/>
    </row>
    <row r="210" spans="1:20" ht="20.25" customHeight="1" x14ac:dyDescent="0.25">
      <c r="A210" s="823" t="s">
        <v>452</v>
      </c>
      <c r="B210" s="824"/>
      <c r="C210" s="135">
        <v>15000</v>
      </c>
      <c r="D210" s="135">
        <v>0</v>
      </c>
      <c r="E210" s="304">
        <v>15000</v>
      </c>
      <c r="F210" s="304">
        <v>0</v>
      </c>
      <c r="G210" s="304">
        <v>0</v>
      </c>
      <c r="H210" s="304">
        <v>0</v>
      </c>
      <c r="I210" s="135">
        <v>15000</v>
      </c>
      <c r="J210" s="591">
        <f t="shared" si="42"/>
        <v>100</v>
      </c>
      <c r="K210" s="748"/>
      <c r="L210" s="749"/>
      <c r="M210" s="749"/>
      <c r="N210" s="749"/>
      <c r="O210" s="749"/>
      <c r="P210" s="749"/>
      <c r="Q210" s="749"/>
      <c r="R210" s="749"/>
    </row>
    <row r="211" spans="1:20" ht="16.5" customHeight="1" x14ac:dyDescent="0.25">
      <c r="A211" s="823" t="s">
        <v>490</v>
      </c>
      <c r="B211" s="824"/>
      <c r="C211" s="135">
        <v>20000</v>
      </c>
      <c r="D211" s="135">
        <v>0</v>
      </c>
      <c r="E211" s="304">
        <v>120000</v>
      </c>
      <c r="F211" s="304">
        <v>0</v>
      </c>
      <c r="G211" s="304">
        <v>0</v>
      </c>
      <c r="H211" s="304">
        <v>0</v>
      </c>
      <c r="I211" s="135">
        <v>120000</v>
      </c>
      <c r="J211" s="591">
        <f t="shared" si="42"/>
        <v>600</v>
      </c>
      <c r="K211" s="574"/>
      <c r="L211" s="518"/>
      <c r="M211" s="518"/>
      <c r="N211" s="518"/>
      <c r="O211" s="518"/>
      <c r="P211" s="518"/>
      <c r="Q211" s="518"/>
      <c r="R211" s="518"/>
      <c r="S211" s="518"/>
    </row>
    <row r="212" spans="1:20" ht="17.25" customHeight="1" x14ac:dyDescent="0.25">
      <c r="A212" s="823" t="s">
        <v>491</v>
      </c>
      <c r="B212" s="824"/>
      <c r="C212" s="135">
        <v>20000</v>
      </c>
      <c r="D212" s="135">
        <v>0</v>
      </c>
      <c r="E212" s="304">
        <v>50000</v>
      </c>
      <c r="F212" s="304">
        <v>0</v>
      </c>
      <c r="G212" s="304">
        <v>0</v>
      </c>
      <c r="H212" s="304">
        <v>0</v>
      </c>
      <c r="I212" s="135">
        <v>50000</v>
      </c>
      <c r="J212" s="591">
        <f t="shared" si="42"/>
        <v>250</v>
      </c>
      <c r="K212" s="574"/>
      <c r="L212" s="518"/>
      <c r="M212" s="518"/>
      <c r="N212" s="518"/>
      <c r="O212" s="518"/>
      <c r="P212" s="518"/>
      <c r="Q212" s="518"/>
      <c r="R212" s="518"/>
      <c r="S212" s="518"/>
      <c r="T212" s="156"/>
    </row>
    <row r="213" spans="1:20" s="528" customFormat="1" ht="18.75" customHeight="1" x14ac:dyDescent="0.25">
      <c r="A213" s="823" t="s">
        <v>492</v>
      </c>
      <c r="B213" s="824"/>
      <c r="C213" s="135">
        <v>0</v>
      </c>
      <c r="D213" s="135">
        <v>0</v>
      </c>
      <c r="E213" s="304">
        <v>75000</v>
      </c>
      <c r="F213" s="304">
        <v>0</v>
      </c>
      <c r="G213" s="304">
        <v>50000</v>
      </c>
      <c r="H213" s="304">
        <v>0</v>
      </c>
      <c r="I213" s="135">
        <v>125000</v>
      </c>
      <c r="J213" s="591">
        <v>0</v>
      </c>
      <c r="K213" s="574"/>
      <c r="L213" s="518"/>
      <c r="M213" s="518"/>
      <c r="N213" s="518"/>
      <c r="O213" s="518"/>
      <c r="P213" s="518"/>
      <c r="Q213" s="518"/>
      <c r="R213" s="518"/>
      <c r="S213" s="518"/>
      <c r="T213" s="529"/>
    </row>
    <row r="214" spans="1:20" s="528" customFormat="1" ht="24.75" customHeight="1" x14ac:dyDescent="0.25">
      <c r="A214" s="823" t="s">
        <v>493</v>
      </c>
      <c r="B214" s="824"/>
      <c r="C214" s="135">
        <v>0</v>
      </c>
      <c r="D214" s="135">
        <v>0</v>
      </c>
      <c r="E214" s="304">
        <v>70000</v>
      </c>
      <c r="F214" s="304">
        <v>0</v>
      </c>
      <c r="G214" s="304">
        <v>0</v>
      </c>
      <c r="H214" s="304">
        <v>0</v>
      </c>
      <c r="I214" s="135">
        <v>70000</v>
      </c>
      <c r="J214" s="591">
        <v>0</v>
      </c>
      <c r="K214" s="574"/>
      <c r="L214" s="518"/>
      <c r="M214" s="518"/>
      <c r="N214" s="518"/>
      <c r="O214" s="518"/>
      <c r="P214" s="518"/>
      <c r="Q214" s="518"/>
      <c r="R214" s="518"/>
      <c r="S214" s="518"/>
      <c r="T214" s="529"/>
    </row>
    <row r="215" spans="1:20" ht="26.25" customHeight="1" x14ac:dyDescent="0.25">
      <c r="A215" s="823" t="s">
        <v>494</v>
      </c>
      <c r="B215" s="824"/>
      <c r="C215" s="135">
        <v>55000</v>
      </c>
      <c r="D215" s="135">
        <v>51127.39</v>
      </c>
      <c r="E215" s="304">
        <v>10000</v>
      </c>
      <c r="F215" s="304">
        <v>0</v>
      </c>
      <c r="G215" s="304">
        <v>0</v>
      </c>
      <c r="H215" s="304">
        <v>0</v>
      </c>
      <c r="I215" s="135">
        <v>10000</v>
      </c>
      <c r="J215" s="591">
        <f t="shared" si="42"/>
        <v>18.181818181818183</v>
      </c>
      <c r="K215" s="568"/>
      <c r="L215" s="518"/>
      <c r="M215" s="518"/>
      <c r="N215" s="518"/>
      <c r="O215" s="518"/>
      <c r="P215" s="518"/>
      <c r="Q215" s="518"/>
      <c r="R215" s="518"/>
      <c r="S215" s="518"/>
      <c r="T215" s="518"/>
    </row>
    <row r="216" spans="1:20" s="181" customFormat="1" ht="26.25" customHeight="1" x14ac:dyDescent="0.25">
      <c r="A216" s="823" t="s">
        <v>495</v>
      </c>
      <c r="B216" s="824"/>
      <c r="C216" s="135">
        <v>172500</v>
      </c>
      <c r="D216" s="135">
        <v>12346</v>
      </c>
      <c r="E216" s="304">
        <v>240000</v>
      </c>
      <c r="F216" s="304">
        <v>100000</v>
      </c>
      <c r="G216" s="304">
        <v>10000</v>
      </c>
      <c r="H216" s="304">
        <v>0</v>
      </c>
      <c r="I216" s="135">
        <v>350000</v>
      </c>
      <c r="J216" s="592">
        <f t="shared" si="42"/>
        <v>202.89855072463769</v>
      </c>
      <c r="K216" s="587"/>
      <c r="L216" s="518"/>
      <c r="M216" s="518"/>
      <c r="N216" s="518"/>
      <c r="O216" s="518"/>
      <c r="P216" s="518"/>
      <c r="Q216" s="518"/>
      <c r="R216" s="518"/>
    </row>
    <row r="217" spans="1:20" ht="29.25" customHeight="1" x14ac:dyDescent="0.25">
      <c r="A217" s="823" t="s">
        <v>496</v>
      </c>
      <c r="B217" s="824"/>
      <c r="C217" s="135">
        <v>1170000</v>
      </c>
      <c r="D217" s="135">
        <v>0</v>
      </c>
      <c r="E217" s="304">
        <v>0</v>
      </c>
      <c r="F217" s="304">
        <v>0</v>
      </c>
      <c r="G217" s="304">
        <v>250000</v>
      </c>
      <c r="H217" s="304">
        <v>0</v>
      </c>
      <c r="I217" s="135">
        <v>250000</v>
      </c>
      <c r="J217" s="592">
        <f t="shared" si="42"/>
        <v>21.367521367521366</v>
      </c>
      <c r="K217" s="540"/>
      <c r="L217" s="541"/>
      <c r="M217" s="541"/>
      <c r="N217" s="541"/>
      <c r="O217" s="541"/>
      <c r="P217" s="541"/>
      <c r="Q217" s="541"/>
      <c r="R217" s="541"/>
    </row>
    <row r="218" spans="1:20" ht="37.5" customHeight="1" thickBot="1" x14ac:dyDescent="0.3">
      <c r="A218" s="821" t="s">
        <v>497</v>
      </c>
      <c r="B218" s="822"/>
      <c r="C218" s="589">
        <v>50000</v>
      </c>
      <c r="D218" s="589">
        <v>0</v>
      </c>
      <c r="E218" s="590">
        <v>40000</v>
      </c>
      <c r="F218" s="590">
        <v>55000</v>
      </c>
      <c r="G218" s="590">
        <v>0</v>
      </c>
      <c r="H218" s="590">
        <v>0</v>
      </c>
      <c r="I218" s="589">
        <v>95000</v>
      </c>
      <c r="J218" s="592">
        <f t="shared" si="42"/>
        <v>190</v>
      </c>
      <c r="K218" s="587"/>
      <c r="L218" s="518"/>
      <c r="M218" s="518"/>
      <c r="N218" s="518"/>
      <c r="O218" s="518"/>
      <c r="P218" s="518"/>
      <c r="Q218" s="518"/>
      <c r="R218" s="522"/>
    </row>
    <row r="219" spans="1:20" ht="59.25" customHeight="1" x14ac:dyDescent="0.25">
      <c r="A219" s="9"/>
      <c r="B219" s="9"/>
      <c r="C219" s="229"/>
      <c r="D219" s="202"/>
      <c r="E219" s="270"/>
      <c r="F219" s="270"/>
      <c r="G219" s="270"/>
      <c r="H219" s="250"/>
      <c r="I219" s="229"/>
      <c r="J219" s="252"/>
      <c r="K219" s="833"/>
      <c r="L219" s="833"/>
      <c r="M219" s="833"/>
      <c r="N219" s="833"/>
      <c r="O219" s="833"/>
      <c r="P219" s="833"/>
      <c r="Q219" s="7"/>
    </row>
    <row r="220" spans="1:20" ht="12.75" customHeight="1" thickBot="1" x14ac:dyDescent="0.3">
      <c r="A220" s="9"/>
      <c r="B220" s="9"/>
      <c r="C220" s="11"/>
      <c r="D220" s="11"/>
      <c r="E220" s="11"/>
      <c r="F220" s="11"/>
      <c r="G220" s="11"/>
      <c r="H220" s="11"/>
      <c r="I220" s="11"/>
      <c r="J220" s="63"/>
      <c r="K220" s="368"/>
      <c r="L220" s="368"/>
      <c r="M220" s="368"/>
      <c r="N220" s="368"/>
      <c r="O220" s="368"/>
      <c r="P220" s="7"/>
      <c r="Q220" s="7"/>
    </row>
    <row r="221" spans="1:20" ht="39.75" customHeight="1" thickBot="1" x14ac:dyDescent="0.3">
      <c r="A221" s="614" t="s">
        <v>309</v>
      </c>
      <c r="B221" s="617" t="s">
        <v>1</v>
      </c>
      <c r="C221" s="629" t="s">
        <v>446</v>
      </c>
      <c r="D221" s="629"/>
      <c r="E221" s="638" t="s">
        <v>467</v>
      </c>
      <c r="F221" s="638"/>
      <c r="G221" s="638"/>
      <c r="H221" s="638"/>
      <c r="I221" s="638"/>
      <c r="J221" s="634" t="s">
        <v>2</v>
      </c>
      <c r="K221" s="378"/>
      <c r="L221" s="378"/>
      <c r="M221" s="378"/>
      <c r="N221" s="378"/>
      <c r="O221" s="378"/>
      <c r="P221" s="7"/>
      <c r="Q221" s="7"/>
    </row>
    <row r="222" spans="1:20" ht="69" customHeight="1" thickBot="1" x14ac:dyDescent="0.3">
      <c r="A222" s="614"/>
      <c r="B222" s="617"/>
      <c r="C222" s="274" t="s">
        <v>466</v>
      </c>
      <c r="D222" s="275" t="s">
        <v>445</v>
      </c>
      <c r="E222" s="276" t="s">
        <v>85</v>
      </c>
      <c r="F222" s="276" t="s">
        <v>92</v>
      </c>
      <c r="G222" s="276" t="s">
        <v>86</v>
      </c>
      <c r="H222" s="276" t="s">
        <v>91</v>
      </c>
      <c r="I222" s="274" t="s">
        <v>266</v>
      </c>
      <c r="J222" s="634"/>
      <c r="K222" s="7"/>
      <c r="L222" s="7"/>
      <c r="M222" s="7"/>
      <c r="N222" s="7"/>
      <c r="O222" s="7"/>
      <c r="P222" s="7"/>
      <c r="Q222" s="7"/>
    </row>
    <row r="223" spans="1:20" ht="15.75" thickBot="1" x14ac:dyDescent="0.3">
      <c r="A223" s="277">
        <v>1</v>
      </c>
      <c r="B223" s="277">
        <v>2</v>
      </c>
      <c r="C223" s="278">
        <v>3</v>
      </c>
      <c r="D223" s="277">
        <v>4</v>
      </c>
      <c r="E223" s="277">
        <v>5</v>
      </c>
      <c r="F223" s="277">
        <v>6</v>
      </c>
      <c r="G223" s="277">
        <v>7</v>
      </c>
      <c r="H223" s="277">
        <v>8</v>
      </c>
      <c r="I223" s="278">
        <v>9</v>
      </c>
      <c r="J223" s="277" t="s">
        <v>267</v>
      </c>
      <c r="K223" s="608"/>
      <c r="L223" s="609"/>
      <c r="M223" s="609"/>
      <c r="N223" s="609"/>
      <c r="O223" s="609"/>
      <c r="P223" s="609"/>
      <c r="Q223" s="609"/>
      <c r="R223" s="609"/>
    </row>
    <row r="224" spans="1:20" ht="5.25" customHeight="1" thickBot="1" x14ac:dyDescent="0.3">
      <c r="C224" s="13"/>
      <c r="D224" s="13"/>
      <c r="E224" s="224"/>
      <c r="F224" s="224"/>
      <c r="G224" s="224"/>
      <c r="H224" s="224"/>
      <c r="I224" s="224"/>
      <c r="J224" s="205"/>
      <c r="K224" s="608"/>
      <c r="L224" s="609"/>
      <c r="M224" s="609"/>
      <c r="N224" s="609"/>
      <c r="O224" s="609"/>
      <c r="P224" s="609"/>
      <c r="Q224" s="609"/>
      <c r="R224" s="609"/>
    </row>
    <row r="225" spans="1:20" s="181" customFormat="1" ht="24" customHeight="1" x14ac:dyDescent="0.25">
      <c r="A225" s="786" t="s">
        <v>154</v>
      </c>
      <c r="B225" s="787"/>
      <c r="C225" s="142">
        <f t="shared" ref="C225:H225" si="43">SUM(C226+C227)</f>
        <v>155000</v>
      </c>
      <c r="D225" s="142">
        <f t="shared" si="43"/>
        <v>86637.22</v>
      </c>
      <c r="E225" s="142">
        <f t="shared" si="43"/>
        <v>25000</v>
      </c>
      <c r="F225" s="142">
        <f t="shared" si="43"/>
        <v>50000</v>
      </c>
      <c r="G225" s="142">
        <f t="shared" si="43"/>
        <v>0</v>
      </c>
      <c r="H225" s="142">
        <f t="shared" si="43"/>
        <v>0</v>
      </c>
      <c r="I225" s="142">
        <f>SUM(I226+I227)</f>
        <v>75000</v>
      </c>
      <c r="J225" s="142">
        <v>100</v>
      </c>
      <c r="K225" s="7"/>
      <c r="L225" s="7"/>
      <c r="M225" s="7"/>
      <c r="N225" s="7"/>
      <c r="O225" s="7"/>
      <c r="P225" s="7"/>
      <c r="Q225" s="7"/>
    </row>
    <row r="226" spans="1:20" ht="16.5" customHeight="1" x14ac:dyDescent="0.25">
      <c r="A226" s="778" t="s">
        <v>303</v>
      </c>
      <c r="B226" s="779"/>
      <c r="C226" s="248">
        <v>25000</v>
      </c>
      <c r="D226" s="248">
        <v>16637.22</v>
      </c>
      <c r="E226" s="287">
        <v>25000</v>
      </c>
      <c r="F226" s="287">
        <v>0</v>
      </c>
      <c r="G226" s="287">
        <v>0</v>
      </c>
      <c r="H226" s="287">
        <v>0</v>
      </c>
      <c r="I226" s="133">
        <v>25000</v>
      </c>
      <c r="J226" s="420">
        <f>SUM(I226/C226)*100</f>
        <v>100</v>
      </c>
      <c r="K226" s="574"/>
      <c r="L226" s="556"/>
      <c r="M226" s="556"/>
      <c r="N226" s="556"/>
      <c r="O226" s="556"/>
      <c r="P226" s="556"/>
      <c r="Q226" s="393"/>
      <c r="R226" s="156"/>
      <c r="S226" s="156"/>
      <c r="T226" s="156"/>
    </row>
    <row r="227" spans="1:20" s="181" customFormat="1" ht="26.25" customHeight="1" thickBot="1" x14ac:dyDescent="0.3">
      <c r="A227" s="788" t="s">
        <v>155</v>
      </c>
      <c r="B227" s="789"/>
      <c r="C227" s="249">
        <v>130000</v>
      </c>
      <c r="D227" s="249">
        <v>70000</v>
      </c>
      <c r="E227" s="293">
        <v>0</v>
      </c>
      <c r="F227" s="293">
        <v>50000</v>
      </c>
      <c r="G227" s="293">
        <v>0</v>
      </c>
      <c r="H227" s="293">
        <v>0</v>
      </c>
      <c r="I227" s="134">
        <v>50000</v>
      </c>
      <c r="J227" s="593">
        <f>SUM(I227/C227)*100</f>
        <v>38.461538461538467</v>
      </c>
      <c r="K227" s="594"/>
      <c r="L227" s="539"/>
      <c r="M227" s="539"/>
      <c r="N227" s="539"/>
      <c r="O227" s="539"/>
      <c r="P227" s="539"/>
      <c r="Q227" s="539"/>
      <c r="R227" s="392"/>
      <c r="S227" s="392"/>
      <c r="T227" s="392"/>
    </row>
    <row r="228" spans="1:20" ht="21.75" customHeight="1" x14ac:dyDescent="0.25">
      <c r="A228" s="786" t="s">
        <v>156</v>
      </c>
      <c r="B228" s="787"/>
      <c r="C228" s="138">
        <f>SUM(C229:C230)</f>
        <v>24150</v>
      </c>
      <c r="D228" s="138">
        <f>SUM(D229:D230)</f>
        <v>0</v>
      </c>
      <c r="E228" s="138">
        <f>SUM(E229:E230)</f>
        <v>0</v>
      </c>
      <c r="F228" s="138">
        <f>SUM(F229:F230)</f>
        <v>12000</v>
      </c>
      <c r="G228" s="138">
        <f>SUM(G229:G230)</f>
        <v>14150</v>
      </c>
      <c r="H228" s="138">
        <f>SUM(H229:H229)</f>
        <v>0</v>
      </c>
      <c r="I228" s="138">
        <f>SUM(I229:I230)</f>
        <v>26150</v>
      </c>
      <c r="J228" s="336">
        <f>SUM(I228/C228)*100</f>
        <v>108.28157349896482</v>
      </c>
      <c r="K228" s="738"/>
      <c r="L228" s="739"/>
      <c r="M228" s="739"/>
      <c r="N228" s="739"/>
      <c r="O228" s="739"/>
      <c r="P228" s="739"/>
      <c r="Q228" s="739"/>
    </row>
    <row r="229" spans="1:20" ht="22.5" customHeight="1" x14ac:dyDescent="0.25">
      <c r="A229" s="837" t="s">
        <v>338</v>
      </c>
      <c r="B229" s="838"/>
      <c r="C229" s="595">
        <v>14150</v>
      </c>
      <c r="D229" s="595">
        <v>0</v>
      </c>
      <c r="E229" s="596">
        <v>0</v>
      </c>
      <c r="F229" s="596">
        <v>0</v>
      </c>
      <c r="G229" s="596">
        <v>14150</v>
      </c>
      <c r="H229" s="596">
        <v>0</v>
      </c>
      <c r="I229" s="595">
        <v>14150</v>
      </c>
      <c r="J229" s="211">
        <f>SUM(I229/C229)*100</f>
        <v>100</v>
      </c>
      <c r="K229" s="523"/>
      <c r="L229" s="395"/>
      <c r="M229" s="395"/>
      <c r="N229" s="395"/>
      <c r="O229" s="395"/>
      <c r="P229" s="7"/>
      <c r="Q229" s="7"/>
    </row>
    <row r="230" spans="1:20" s="181" customFormat="1" ht="24" customHeight="1" x14ac:dyDescent="0.25">
      <c r="A230" s="837" t="s">
        <v>498</v>
      </c>
      <c r="B230" s="838"/>
      <c r="C230" s="595">
        <v>10000</v>
      </c>
      <c r="D230" s="595">
        <v>0</v>
      </c>
      <c r="E230" s="596">
        <v>0</v>
      </c>
      <c r="F230" s="596">
        <v>12000</v>
      </c>
      <c r="G230" s="596">
        <v>0</v>
      </c>
      <c r="H230" s="596">
        <v>0</v>
      </c>
      <c r="I230" s="595">
        <v>12000</v>
      </c>
      <c r="J230" s="211">
        <f>SUM(I230/C230)*100</f>
        <v>120</v>
      </c>
      <c r="K230" s="580"/>
      <c r="L230" s="538"/>
      <c r="M230" s="538"/>
      <c r="N230" s="538"/>
      <c r="O230" s="538"/>
      <c r="P230" s="538"/>
      <c r="Q230" s="7"/>
      <c r="R230" s="7"/>
    </row>
    <row r="231" spans="1:20" s="181" customFormat="1" ht="7.5" customHeight="1" thickBot="1" x14ac:dyDescent="0.3">
      <c r="A231" s="9"/>
      <c r="B231" s="9"/>
      <c r="C231" s="11"/>
      <c r="D231" s="11"/>
      <c r="E231" s="11"/>
      <c r="F231" s="11"/>
      <c r="G231" s="11"/>
      <c r="H231" s="11"/>
      <c r="I231" s="11"/>
      <c r="J231" s="5"/>
      <c r="K231" s="834"/>
      <c r="L231" s="739"/>
      <c r="M231" s="739"/>
      <c r="N231" s="739"/>
      <c r="O231" s="739"/>
      <c r="P231" s="739"/>
      <c r="Q231" s="739"/>
      <c r="R231" s="739"/>
    </row>
    <row r="232" spans="1:20" ht="18" customHeight="1" x14ac:dyDescent="0.25">
      <c r="A232" s="771" t="s">
        <v>402</v>
      </c>
      <c r="B232" s="772"/>
      <c r="C232" s="138">
        <f t="shared" ref="C232:I232" si="44">SUM(C233+C234+C235)</f>
        <v>687500</v>
      </c>
      <c r="D232" s="138">
        <f t="shared" si="44"/>
        <v>116640.72</v>
      </c>
      <c r="E232" s="138">
        <f t="shared" si="44"/>
        <v>171250</v>
      </c>
      <c r="F232" s="138">
        <f t="shared" si="44"/>
        <v>0</v>
      </c>
      <c r="G232" s="138">
        <f t="shared" si="44"/>
        <v>150000</v>
      </c>
      <c r="H232" s="138">
        <f t="shared" si="44"/>
        <v>175000</v>
      </c>
      <c r="I232" s="138">
        <f t="shared" si="44"/>
        <v>496250</v>
      </c>
      <c r="J232" s="389">
        <f>SUM(I232/C232)*100</f>
        <v>72.181818181818187</v>
      </c>
      <c r="K232" s="835"/>
      <c r="L232" s="836"/>
      <c r="M232" s="836"/>
      <c r="N232" s="836"/>
      <c r="O232" s="836"/>
      <c r="P232" s="836"/>
      <c r="Q232" s="836"/>
      <c r="R232" s="836"/>
    </row>
    <row r="233" spans="1:20" ht="22.5" customHeight="1" x14ac:dyDescent="0.25">
      <c r="A233" s="672" t="s">
        <v>364</v>
      </c>
      <c r="B233" s="673"/>
      <c r="C233" s="350">
        <v>270000</v>
      </c>
      <c r="D233" s="350">
        <v>0</v>
      </c>
      <c r="E233" s="598">
        <v>0</v>
      </c>
      <c r="F233" s="372">
        <v>0</v>
      </c>
      <c r="G233" s="598">
        <v>0</v>
      </c>
      <c r="H233" s="372">
        <v>75000</v>
      </c>
      <c r="I233" s="350">
        <v>75000</v>
      </c>
      <c r="J233" s="370">
        <f>SUM(I233/C233)*100</f>
        <v>27.777777777777779</v>
      </c>
      <c r="K233" s="375"/>
      <c r="L233" s="7"/>
      <c r="M233" s="7"/>
      <c r="N233" s="7"/>
      <c r="O233" s="7"/>
      <c r="P233" s="7"/>
      <c r="Q233" s="7"/>
      <c r="R233" s="7"/>
    </row>
    <row r="234" spans="1:20" ht="22.5" customHeight="1" x14ac:dyDescent="0.25">
      <c r="A234" s="672" t="s">
        <v>341</v>
      </c>
      <c r="B234" s="673"/>
      <c r="C234" s="350">
        <v>327500</v>
      </c>
      <c r="D234" s="350">
        <v>70331.289999999994</v>
      </c>
      <c r="E234" s="598">
        <v>121250</v>
      </c>
      <c r="F234" s="598">
        <v>0</v>
      </c>
      <c r="G234" s="598">
        <v>100000</v>
      </c>
      <c r="H234" s="372">
        <v>0</v>
      </c>
      <c r="I234" s="350">
        <v>221250</v>
      </c>
      <c r="J234" s="370">
        <f>SUM(I234/C234)*100</f>
        <v>67.55725190839695</v>
      </c>
      <c r="K234" s="597"/>
      <c r="L234" s="556"/>
      <c r="M234" s="556"/>
      <c r="N234" s="556"/>
      <c r="O234" s="556"/>
      <c r="P234" s="556"/>
      <c r="Q234" s="556"/>
      <c r="R234" s="7"/>
    </row>
    <row r="235" spans="1:20" ht="24" customHeight="1" x14ac:dyDescent="0.25">
      <c r="A235" s="672" t="s">
        <v>382</v>
      </c>
      <c r="B235" s="673"/>
      <c r="C235" s="242">
        <v>90000</v>
      </c>
      <c r="D235" s="103">
        <v>46309.43</v>
      </c>
      <c r="E235" s="582">
        <v>50000</v>
      </c>
      <c r="F235" s="296">
        <v>0</v>
      </c>
      <c r="G235" s="582">
        <v>50000</v>
      </c>
      <c r="H235" s="296">
        <v>100000</v>
      </c>
      <c r="I235" s="242">
        <v>200000</v>
      </c>
      <c r="J235" s="370">
        <f>SUM(I235/C235)*100</f>
        <v>222.22222222222223</v>
      </c>
      <c r="K235" s="584"/>
      <c r="L235" s="7"/>
      <c r="M235" s="7"/>
      <c r="N235" s="7"/>
      <c r="O235" s="7"/>
      <c r="P235" s="7"/>
      <c r="Q235" s="7"/>
      <c r="R235" s="7"/>
    </row>
    <row r="236" spans="1:20" ht="10.5" customHeight="1" thickBot="1" x14ac:dyDescent="0.3">
      <c r="C236" s="136"/>
      <c r="D236" s="16"/>
      <c r="E236" s="141"/>
      <c r="F236" s="141"/>
      <c r="G236" s="141"/>
      <c r="H236" s="141"/>
      <c r="I236" s="136"/>
      <c r="J236" s="26"/>
    </row>
    <row r="237" spans="1:20" x14ac:dyDescent="0.25">
      <c r="A237" s="771" t="s">
        <v>348</v>
      </c>
      <c r="B237" s="772"/>
      <c r="C237" s="138">
        <f>SUM(C238)</f>
        <v>22830</v>
      </c>
      <c r="D237" s="138">
        <f t="shared" ref="D237:I237" si="45">SUM(D238)</f>
        <v>11148.51</v>
      </c>
      <c r="E237" s="138">
        <f t="shared" si="45"/>
        <v>80450</v>
      </c>
      <c r="F237" s="138">
        <f t="shared" si="45"/>
        <v>0</v>
      </c>
      <c r="G237" s="138">
        <f t="shared" si="45"/>
        <v>0</v>
      </c>
      <c r="H237" s="138">
        <f t="shared" si="45"/>
        <v>0</v>
      </c>
      <c r="I237" s="138">
        <f t="shared" si="45"/>
        <v>80450</v>
      </c>
      <c r="J237" s="319">
        <f>SUM(I237/C237)*100</f>
        <v>352.38720981165136</v>
      </c>
    </row>
    <row r="238" spans="1:20" ht="15.75" thickBot="1" x14ac:dyDescent="0.3">
      <c r="A238" s="728" t="s">
        <v>349</v>
      </c>
      <c r="B238" s="729"/>
      <c r="C238" s="243">
        <v>22830</v>
      </c>
      <c r="D238" s="131">
        <v>11148.51</v>
      </c>
      <c r="E238" s="295">
        <v>80450</v>
      </c>
      <c r="F238" s="221">
        <v>0</v>
      </c>
      <c r="G238" s="221">
        <v>0</v>
      </c>
      <c r="H238" s="221">
        <v>0</v>
      </c>
      <c r="I238" s="243">
        <v>80450</v>
      </c>
      <c r="J238" s="215">
        <f>SUM(I238/C238)*100</f>
        <v>352.38720981165136</v>
      </c>
    </row>
    <row r="430" spans="5:5" x14ac:dyDescent="0.25">
      <c r="E430" t="s">
        <v>293</v>
      </c>
    </row>
    <row r="431" spans="5:5" x14ac:dyDescent="0.25">
      <c r="E431" t="s">
        <v>294</v>
      </c>
    </row>
  </sheetData>
  <mergeCells count="242">
    <mergeCell ref="A238:B238"/>
    <mergeCell ref="A234:B234"/>
    <mergeCell ref="A237:B237"/>
    <mergeCell ref="K219:P219"/>
    <mergeCell ref="A226:B226"/>
    <mergeCell ref="A235:B235"/>
    <mergeCell ref="A225:B225"/>
    <mergeCell ref="A227:B227"/>
    <mergeCell ref="K224:R224"/>
    <mergeCell ref="K231:R231"/>
    <mergeCell ref="K232:R232"/>
    <mergeCell ref="A233:B233"/>
    <mergeCell ref="A221:A222"/>
    <mergeCell ref="A228:B228"/>
    <mergeCell ref="A229:B229"/>
    <mergeCell ref="A230:B230"/>
    <mergeCell ref="A232:B232"/>
    <mergeCell ref="J221:J222"/>
    <mergeCell ref="B221:B222"/>
    <mergeCell ref="C221:D221"/>
    <mergeCell ref="E221:I221"/>
    <mergeCell ref="A204:B204"/>
    <mergeCell ref="A203:B203"/>
    <mergeCell ref="B199:B200"/>
    <mergeCell ref="A211:B211"/>
    <mergeCell ref="A217:B217"/>
    <mergeCell ref="A208:B208"/>
    <mergeCell ref="A205:B205"/>
    <mergeCell ref="A207:B207"/>
    <mergeCell ref="A213:B213"/>
    <mergeCell ref="A214:B214"/>
    <mergeCell ref="A218:B218"/>
    <mergeCell ref="A215:B215"/>
    <mergeCell ref="A216:B216"/>
    <mergeCell ref="J160:J161"/>
    <mergeCell ref="B180:B181"/>
    <mergeCell ref="A184:B184"/>
    <mergeCell ref="A188:B188"/>
    <mergeCell ref="E180:I180"/>
    <mergeCell ref="E160:I160"/>
    <mergeCell ref="A212:B212"/>
    <mergeCell ref="A166:B166"/>
    <mergeCell ref="A172:B172"/>
    <mergeCell ref="A176:B176"/>
    <mergeCell ref="A186:B186"/>
    <mergeCell ref="J180:J181"/>
    <mergeCell ref="A210:B210"/>
    <mergeCell ref="J199:J200"/>
    <mergeCell ref="E199:I199"/>
    <mergeCell ref="A199:A200"/>
    <mergeCell ref="A190:B190"/>
    <mergeCell ref="C199:D199"/>
    <mergeCell ref="A189:B189"/>
    <mergeCell ref="A209:B209"/>
    <mergeCell ref="A187:B187"/>
    <mergeCell ref="C137:D137"/>
    <mergeCell ref="A155:B155"/>
    <mergeCell ref="C180:D180"/>
    <mergeCell ref="A185:B185"/>
    <mergeCell ref="A175:B175"/>
    <mergeCell ref="A167:B167"/>
    <mergeCell ref="A171:B171"/>
    <mergeCell ref="A174:B174"/>
    <mergeCell ref="A169:B169"/>
    <mergeCell ref="A180:A181"/>
    <mergeCell ref="A151:B151"/>
    <mergeCell ref="A147:B147"/>
    <mergeCell ref="A165:B165"/>
    <mergeCell ref="A156:B156"/>
    <mergeCell ref="A157:B157"/>
    <mergeCell ref="A160:A161"/>
    <mergeCell ref="A164:B164"/>
    <mergeCell ref="A152:B152"/>
    <mergeCell ref="B160:B161"/>
    <mergeCell ref="A153:B153"/>
    <mergeCell ref="A154:B154"/>
    <mergeCell ref="C160:D160"/>
    <mergeCell ref="A103:B103"/>
    <mergeCell ref="A115:B115"/>
    <mergeCell ref="A122:B122"/>
    <mergeCell ref="B109:B110"/>
    <mergeCell ref="A149:B149"/>
    <mergeCell ref="A145:B145"/>
    <mergeCell ref="A142:B142"/>
    <mergeCell ref="A141:B141"/>
    <mergeCell ref="A102:B102"/>
    <mergeCell ref="A117:B117"/>
    <mergeCell ref="A118:B118"/>
    <mergeCell ref="A146:B146"/>
    <mergeCell ref="A144:B144"/>
    <mergeCell ref="A143:B143"/>
    <mergeCell ref="A127:B127"/>
    <mergeCell ref="A148:B148"/>
    <mergeCell ref="A121:B121"/>
    <mergeCell ref="A104:B104"/>
    <mergeCell ref="A113:B113"/>
    <mergeCell ref="A126:B126"/>
    <mergeCell ref="A120:B120"/>
    <mergeCell ref="A128:B128"/>
    <mergeCell ref="A116:B116"/>
    <mergeCell ref="A129:B129"/>
    <mergeCell ref="A98:B98"/>
    <mergeCell ref="B84:B85"/>
    <mergeCell ref="A92:B92"/>
    <mergeCell ref="A91:B91"/>
    <mergeCell ref="A77:B77"/>
    <mergeCell ref="A76:B76"/>
    <mergeCell ref="A82:B82"/>
    <mergeCell ref="A75:B75"/>
    <mergeCell ref="A55:B55"/>
    <mergeCell ref="A94:B94"/>
    <mergeCell ref="A89:B89"/>
    <mergeCell ref="A100:B100"/>
    <mergeCell ref="A101:B101"/>
    <mergeCell ref="A70:B70"/>
    <mergeCell ref="A99:B99"/>
    <mergeCell ref="A93:B93"/>
    <mergeCell ref="A90:B90"/>
    <mergeCell ref="A88:B88"/>
    <mergeCell ref="A97:B97"/>
    <mergeCell ref="J2:J3"/>
    <mergeCell ref="A47:B47"/>
    <mergeCell ref="A46:B46"/>
    <mergeCell ref="A43:B43"/>
    <mergeCell ref="C32:D32"/>
    <mergeCell ref="A41:B41"/>
    <mergeCell ref="J32:J33"/>
    <mergeCell ref="A20:B20"/>
    <mergeCell ref="A27:B27"/>
    <mergeCell ref="A38:B38"/>
    <mergeCell ref="A21:B21"/>
    <mergeCell ref="A25:B25"/>
    <mergeCell ref="A2:A3"/>
    <mergeCell ref="A13:B13"/>
    <mergeCell ref="A8:B8"/>
    <mergeCell ref="A45:B45"/>
    <mergeCell ref="A130:B130"/>
    <mergeCell ref="A137:A138"/>
    <mergeCell ref="A6:B6"/>
    <mergeCell ref="A9:B9"/>
    <mergeCell ref="A11:B11"/>
    <mergeCell ref="C84:D84"/>
    <mergeCell ref="A84:A85"/>
    <mergeCell ref="E2:I2"/>
    <mergeCell ref="A23:B23"/>
    <mergeCell ref="A19:B19"/>
    <mergeCell ref="A16:B16"/>
    <mergeCell ref="C60:D60"/>
    <mergeCell ref="B2:B3"/>
    <mergeCell ref="C2:D2"/>
    <mergeCell ref="A15:B15"/>
    <mergeCell ref="A48:B48"/>
    <mergeCell ref="A74:B74"/>
    <mergeCell ref="A81:B81"/>
    <mergeCell ref="A56:B56"/>
    <mergeCell ref="A69:B69"/>
    <mergeCell ref="A50:B50"/>
    <mergeCell ref="A78:B78"/>
    <mergeCell ref="A26:B26"/>
    <mergeCell ref="A80:B80"/>
    <mergeCell ref="K24:P24"/>
    <mergeCell ref="K46:P46"/>
    <mergeCell ref="A1:J1"/>
    <mergeCell ref="E137:I137"/>
    <mergeCell ref="J84:J85"/>
    <mergeCell ref="C109:D109"/>
    <mergeCell ref="A24:B24"/>
    <mergeCell ref="A39:B39"/>
    <mergeCell ref="A57:B57"/>
    <mergeCell ref="A51:B51"/>
    <mergeCell ref="E60:I60"/>
    <mergeCell ref="J137:J138"/>
    <mergeCell ref="A125:B125"/>
    <mergeCell ref="B137:B138"/>
    <mergeCell ref="A28:B28"/>
    <mergeCell ref="A109:A110"/>
    <mergeCell ref="A119:B119"/>
    <mergeCell ref="A95:B95"/>
    <mergeCell ref="A36:B36"/>
    <mergeCell ref="A52:B52"/>
    <mergeCell ref="E84:I84"/>
    <mergeCell ref="J109:J110"/>
    <mergeCell ref="E109:I109"/>
    <mergeCell ref="A124:B124"/>
    <mergeCell ref="K52:P52"/>
    <mergeCell ref="K57:Q57"/>
    <mergeCell ref="T21:Z21"/>
    <mergeCell ref="T22:Z22"/>
    <mergeCell ref="A22:B22"/>
    <mergeCell ref="A68:B68"/>
    <mergeCell ref="A54:B54"/>
    <mergeCell ref="K43:P43"/>
    <mergeCell ref="B60:B61"/>
    <mergeCell ref="A66:B66"/>
    <mergeCell ref="K23:P23"/>
    <mergeCell ref="A64:B64"/>
    <mergeCell ref="J60:J61"/>
    <mergeCell ref="B32:B33"/>
    <mergeCell ref="A53:B53"/>
    <mergeCell ref="A32:A33"/>
    <mergeCell ref="K55:P55"/>
    <mergeCell ref="A65:B65"/>
    <mergeCell ref="E32:I32"/>
    <mergeCell ref="A60:A61"/>
    <mergeCell ref="K22:O22"/>
    <mergeCell ref="K53:P53"/>
    <mergeCell ref="K54:Q54"/>
    <mergeCell ref="K21:O21"/>
    <mergeCell ref="K99:P99"/>
    <mergeCell ref="K96:P96"/>
    <mergeCell ref="K70:P70"/>
    <mergeCell ref="K104:Q104"/>
    <mergeCell ref="K95:Q95"/>
    <mergeCell ref="K94:P94"/>
    <mergeCell ref="K122:P122"/>
    <mergeCell ref="K82:P82"/>
    <mergeCell ref="K93:P93"/>
    <mergeCell ref="K75:P77"/>
    <mergeCell ref="K100:Q100"/>
    <mergeCell ref="K103:Q103"/>
    <mergeCell ref="K74:P74"/>
    <mergeCell ref="K80:P80"/>
    <mergeCell ref="K73:P73"/>
    <mergeCell ref="K89:P89"/>
    <mergeCell ref="K90:O90"/>
    <mergeCell ref="K81:P81"/>
    <mergeCell ref="S126:Y126"/>
    <mergeCell ref="K223:R223"/>
    <mergeCell ref="K228:Q228"/>
    <mergeCell ref="K175:P175"/>
    <mergeCell ref="K203:Q203"/>
    <mergeCell ref="K167:O167"/>
    <mergeCell ref="K153:Q153"/>
    <mergeCell ref="K146:O146"/>
    <mergeCell ref="K207:P207"/>
    <mergeCell ref="K190:P190"/>
    <mergeCell ref="K202:P202"/>
    <mergeCell ref="K166:O166"/>
    <mergeCell ref="K210:R210"/>
    <mergeCell ref="K201:P201"/>
    <mergeCell ref="K148:Q148"/>
    <mergeCell ref="K165:P16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0"/>
  <sheetViews>
    <sheetView topLeftCell="A265" workbookViewId="0">
      <selection activeCell="K242" sqref="K242"/>
    </sheetView>
  </sheetViews>
  <sheetFormatPr defaultRowHeight="15" x14ac:dyDescent="0.25"/>
  <cols>
    <col min="1" max="1" width="3.42578125" customWidth="1"/>
    <col min="2" max="2" width="4" customWidth="1"/>
    <col min="3" max="3" width="4.140625" customWidth="1"/>
    <col min="4" max="4" width="8" customWidth="1"/>
    <col min="5" max="5" width="10.85546875" customWidth="1"/>
    <col min="6" max="6" width="65.5703125" customWidth="1"/>
    <col min="7" max="7" width="15" customWidth="1"/>
    <col min="8" max="8" width="14" customWidth="1"/>
    <col min="9" max="9" width="8.140625" customWidth="1"/>
  </cols>
  <sheetData>
    <row r="1" spans="1:9" x14ac:dyDescent="0.25">
      <c r="A1" s="459" t="s">
        <v>240</v>
      </c>
      <c r="B1" s="459"/>
      <c r="C1" s="459"/>
      <c r="D1" s="459"/>
      <c r="E1" s="459"/>
      <c r="F1" s="446"/>
      <c r="G1" s="446"/>
      <c r="H1" s="446"/>
      <c r="I1" s="446"/>
    </row>
    <row r="2" spans="1:9" x14ac:dyDescent="0.25">
      <c r="A2" s="459"/>
      <c r="B2" s="459"/>
      <c r="C2" s="459"/>
      <c r="D2" s="459"/>
      <c r="E2" s="459"/>
      <c r="F2" s="446"/>
      <c r="G2" s="446"/>
      <c r="H2" s="446"/>
      <c r="I2" s="446"/>
    </row>
    <row r="3" spans="1:9" ht="15.75" thickBot="1" x14ac:dyDescent="0.3">
      <c r="A3" s="446"/>
      <c r="B3" s="446"/>
      <c r="C3" s="446"/>
      <c r="D3" s="446"/>
      <c r="E3" s="446"/>
      <c r="F3" s="446"/>
      <c r="G3" s="446"/>
      <c r="H3" s="446"/>
      <c r="I3" s="446"/>
    </row>
    <row r="4" spans="1:9" ht="15.75" thickBot="1" x14ac:dyDescent="0.3">
      <c r="A4" s="844" t="s">
        <v>455</v>
      </c>
      <c r="B4" s="845"/>
      <c r="C4" s="845"/>
      <c r="D4" s="845"/>
      <c r="E4" s="845"/>
      <c r="F4" s="845"/>
      <c r="G4" s="845"/>
      <c r="H4" s="845"/>
      <c r="I4" s="846"/>
    </row>
    <row r="5" spans="1:9" ht="70.5" thickBot="1" x14ac:dyDescent="0.3">
      <c r="A5" s="463" t="s">
        <v>3</v>
      </c>
      <c r="B5" s="463" t="s">
        <v>4</v>
      </c>
      <c r="C5" s="463" t="s">
        <v>173</v>
      </c>
      <c r="D5" s="464" t="s">
        <v>174</v>
      </c>
      <c r="E5" s="465" t="s">
        <v>0</v>
      </c>
      <c r="F5" s="466" t="s">
        <v>1</v>
      </c>
      <c r="G5" s="464" t="s">
        <v>456</v>
      </c>
      <c r="H5" s="464" t="s">
        <v>469</v>
      </c>
      <c r="I5" s="464" t="s">
        <v>2</v>
      </c>
    </row>
    <row r="6" spans="1:9" ht="15.75" thickBot="1" x14ac:dyDescent="0.3">
      <c r="A6" s="492">
        <v>0</v>
      </c>
      <c r="B6" s="493"/>
      <c r="C6" s="494"/>
      <c r="D6" s="466">
        <v>1</v>
      </c>
      <c r="E6" s="466">
        <v>2</v>
      </c>
      <c r="F6" s="466">
        <v>3</v>
      </c>
      <c r="G6" s="466">
        <v>4</v>
      </c>
      <c r="H6" s="466">
        <v>5</v>
      </c>
      <c r="I6" s="466" t="s">
        <v>453</v>
      </c>
    </row>
    <row r="7" spans="1:9" ht="15.75" thickBot="1" x14ac:dyDescent="0.3">
      <c r="A7" s="446"/>
      <c r="B7" s="446"/>
      <c r="C7" s="446"/>
      <c r="D7" s="446"/>
      <c r="E7" s="446"/>
      <c r="F7" s="446"/>
      <c r="G7" s="446"/>
      <c r="H7" s="446"/>
      <c r="I7" s="446"/>
    </row>
    <row r="8" spans="1:9" ht="15.75" thickBot="1" x14ac:dyDescent="0.3">
      <c r="A8" s="70"/>
      <c r="B8" s="73"/>
      <c r="C8" s="73"/>
      <c r="D8" s="74" t="s">
        <v>157</v>
      </c>
      <c r="E8" s="454" t="s">
        <v>210</v>
      </c>
      <c r="F8" s="454"/>
      <c r="G8" s="414"/>
      <c r="H8" s="414"/>
      <c r="I8" s="467"/>
    </row>
    <row r="9" spans="1:9" s="7" customFormat="1" ht="15.75" thickBot="1" x14ac:dyDescent="0.3">
      <c r="A9" s="76"/>
      <c r="B9" s="76"/>
      <c r="C9" s="76"/>
      <c r="D9" s="76"/>
      <c r="E9" s="76"/>
      <c r="F9" s="76"/>
      <c r="G9" s="76"/>
      <c r="H9" s="76"/>
    </row>
    <row r="10" spans="1:9" ht="15" customHeight="1" x14ac:dyDescent="0.25">
      <c r="A10" s="79" t="s">
        <v>165</v>
      </c>
      <c r="B10" s="77" t="s">
        <v>165</v>
      </c>
      <c r="C10" s="77" t="s">
        <v>179</v>
      </c>
      <c r="D10" s="77"/>
      <c r="E10" s="456" t="s">
        <v>175</v>
      </c>
      <c r="F10" s="457"/>
      <c r="G10" s="2">
        <f>SUM(G11+G12)</f>
        <v>107380</v>
      </c>
      <c r="H10" s="2">
        <f>SUM(H11+H12)</f>
        <v>82130</v>
      </c>
      <c r="I10" s="468">
        <f>SUM(H10/G10)*100</f>
        <v>76.485379027751904</v>
      </c>
    </row>
    <row r="11" spans="1:9" x14ac:dyDescent="0.25">
      <c r="A11" s="81" t="s">
        <v>165</v>
      </c>
      <c r="B11" s="78" t="s">
        <v>165</v>
      </c>
      <c r="C11" s="78" t="s">
        <v>179</v>
      </c>
      <c r="D11" s="78" t="s">
        <v>218</v>
      </c>
      <c r="E11" s="455" t="s">
        <v>192</v>
      </c>
      <c r="F11" s="450"/>
      <c r="G11" s="71">
        <v>100300</v>
      </c>
      <c r="H11" s="71">
        <v>75000</v>
      </c>
      <c r="I11" s="469">
        <f>SUM(H11/G11*100)</f>
        <v>74.775672981056829</v>
      </c>
    </row>
    <row r="12" spans="1:9" ht="15.75" thickBot="1" x14ac:dyDescent="0.3">
      <c r="A12" s="87" t="s">
        <v>165</v>
      </c>
      <c r="B12" s="88" t="s">
        <v>165</v>
      </c>
      <c r="C12" s="88" t="s">
        <v>179</v>
      </c>
      <c r="D12" s="88" t="s">
        <v>218</v>
      </c>
      <c r="E12" s="458" t="s">
        <v>193</v>
      </c>
      <c r="F12" s="449"/>
      <c r="G12" s="72">
        <v>7080</v>
      </c>
      <c r="H12" s="72">
        <v>7130</v>
      </c>
      <c r="I12" s="470">
        <f>SUM(H12/G12*100)</f>
        <v>100.70621468926552</v>
      </c>
    </row>
    <row r="13" spans="1:9" ht="15.75" thickBot="1" x14ac:dyDescent="0.3">
      <c r="A13" s="89" t="s">
        <v>165</v>
      </c>
      <c r="B13" s="90" t="s">
        <v>165</v>
      </c>
      <c r="C13" s="90" t="s">
        <v>179</v>
      </c>
      <c r="D13" s="90" t="s">
        <v>218</v>
      </c>
      <c r="E13" s="452" t="s">
        <v>283</v>
      </c>
      <c r="F13" s="453"/>
      <c r="G13" s="75">
        <v>10620</v>
      </c>
      <c r="H13" s="75">
        <v>8020</v>
      </c>
      <c r="I13" s="471">
        <f>SUM(H13/G13)*100</f>
        <v>75.517890772128055</v>
      </c>
    </row>
    <row r="14" spans="1:9" ht="15.75" thickBot="1" x14ac:dyDescent="0.3">
      <c r="A14" s="80"/>
      <c r="B14" s="80"/>
      <c r="C14" s="80"/>
      <c r="D14" s="80"/>
      <c r="E14" s="446"/>
      <c r="F14" s="446"/>
      <c r="G14" s="446"/>
      <c r="H14" s="446"/>
      <c r="I14" s="446"/>
    </row>
    <row r="15" spans="1:9" x14ac:dyDescent="0.25">
      <c r="A15" s="79" t="s">
        <v>165</v>
      </c>
      <c r="B15" s="77" t="s">
        <v>165</v>
      </c>
      <c r="C15" s="77" t="s">
        <v>179</v>
      </c>
      <c r="D15" s="77"/>
      <c r="E15" s="456" t="s">
        <v>181</v>
      </c>
      <c r="F15" s="457"/>
      <c r="G15" s="2">
        <f>SUM(G16:G16)</f>
        <v>81400</v>
      </c>
      <c r="H15" s="2">
        <f>SUM(H16:H16)</f>
        <v>121000</v>
      </c>
      <c r="I15" s="468">
        <f>SUM(H15/G15)*100</f>
        <v>148.64864864864865</v>
      </c>
    </row>
    <row r="16" spans="1:9" ht="15.75" thickBot="1" x14ac:dyDescent="0.3">
      <c r="A16" s="85" t="s">
        <v>165</v>
      </c>
      <c r="B16" s="86" t="s">
        <v>165</v>
      </c>
      <c r="C16" s="86" t="s">
        <v>179</v>
      </c>
      <c r="D16" s="86" t="s">
        <v>218</v>
      </c>
      <c r="E16" s="458" t="s">
        <v>282</v>
      </c>
      <c r="F16" s="449"/>
      <c r="G16" s="28">
        <v>81400</v>
      </c>
      <c r="H16" s="28">
        <v>121000</v>
      </c>
      <c r="I16" s="470">
        <f>SUM(H16/G16*100)</f>
        <v>148.64864864864865</v>
      </c>
    </row>
    <row r="17" spans="1:17" ht="15.75" thickBot="1" x14ac:dyDescent="0.3">
      <c r="A17" s="92"/>
      <c r="B17" s="92"/>
      <c r="C17" s="92"/>
      <c r="D17" s="92"/>
      <c r="E17" s="93"/>
      <c r="F17" s="93"/>
      <c r="G17" s="94"/>
      <c r="H17" s="94"/>
      <c r="I17" s="446"/>
    </row>
    <row r="18" spans="1:17" x14ac:dyDescent="0.25">
      <c r="A18" s="79" t="s">
        <v>165</v>
      </c>
      <c r="B18" s="77" t="s">
        <v>165</v>
      </c>
      <c r="C18" s="77" t="s">
        <v>179</v>
      </c>
      <c r="D18" s="77"/>
      <c r="E18" s="456" t="s">
        <v>182</v>
      </c>
      <c r="F18" s="457"/>
      <c r="G18" s="2">
        <f>SUM(G19)</f>
        <v>76000</v>
      </c>
      <c r="H18" s="2">
        <f>SUM(H19)</f>
        <v>76000</v>
      </c>
      <c r="I18" s="468">
        <f>SUM(H18/G18)*100</f>
        <v>100</v>
      </c>
    </row>
    <row r="19" spans="1:17" ht="15.75" thickBot="1" x14ac:dyDescent="0.3">
      <c r="A19" s="85" t="s">
        <v>165</v>
      </c>
      <c r="B19" s="86" t="s">
        <v>165</v>
      </c>
      <c r="C19" s="86" t="s">
        <v>179</v>
      </c>
      <c r="D19" s="86" t="s">
        <v>219</v>
      </c>
      <c r="E19" s="458" t="s">
        <v>191</v>
      </c>
      <c r="F19" s="449"/>
      <c r="G19" s="28">
        <v>76000</v>
      </c>
      <c r="H19" s="28">
        <v>76000</v>
      </c>
      <c r="I19" s="470">
        <f>SUM(H19/G19*100)</f>
        <v>100</v>
      </c>
    </row>
    <row r="20" spans="1:17" ht="15.75" thickBot="1" x14ac:dyDescent="0.3">
      <c r="A20" s="92"/>
      <c r="B20" s="92"/>
      <c r="C20" s="92"/>
      <c r="D20" s="92"/>
      <c r="E20" s="93"/>
      <c r="F20" s="93"/>
      <c r="G20" s="94"/>
      <c r="H20" s="94"/>
      <c r="I20" s="446"/>
    </row>
    <row r="21" spans="1:17" x14ac:dyDescent="0.25">
      <c r="A21" s="79"/>
      <c r="B21" s="77"/>
      <c r="C21" s="77"/>
      <c r="D21" s="77"/>
      <c r="E21" s="456" t="s">
        <v>177</v>
      </c>
      <c r="F21" s="457"/>
      <c r="G21" s="2">
        <v>3</v>
      </c>
      <c r="H21" s="2">
        <v>2</v>
      </c>
      <c r="I21" s="468">
        <f>SUM(H21/G21)*100</f>
        <v>66.666666666666657</v>
      </c>
      <c r="J21" s="430"/>
      <c r="K21" s="431"/>
      <c r="L21" s="431"/>
      <c r="M21" s="431"/>
      <c r="N21" s="431"/>
      <c r="O21" s="431"/>
      <c r="P21" s="431"/>
      <c r="Q21" s="431"/>
    </row>
    <row r="22" spans="1:17" ht="15.75" thickBot="1" x14ac:dyDescent="0.3">
      <c r="A22" s="83"/>
      <c r="B22" s="84"/>
      <c r="C22" s="84"/>
      <c r="D22" s="84"/>
      <c r="E22" s="495" t="s">
        <v>194</v>
      </c>
      <c r="F22" s="496"/>
      <c r="G22" s="82">
        <f>SUM(G10+G13+G15+G18)</f>
        <v>275400</v>
      </c>
      <c r="H22" s="82">
        <f>SUM(H10+H13+H15+H18)</f>
        <v>287150</v>
      </c>
      <c r="I22" s="472">
        <f>SUM(H22/G22)*100</f>
        <v>104.26652142338418</v>
      </c>
    </row>
    <row r="23" spans="1:17" x14ac:dyDescent="0.25">
      <c r="A23" s="446"/>
      <c r="B23" s="446"/>
      <c r="C23" s="446"/>
      <c r="D23" s="446"/>
      <c r="E23" s="446"/>
      <c r="F23" s="446"/>
      <c r="G23" s="446"/>
      <c r="H23" s="446"/>
      <c r="I23" s="446"/>
    </row>
    <row r="24" spans="1:17" x14ac:dyDescent="0.25">
      <c r="A24" s="446"/>
      <c r="B24" s="446"/>
      <c r="C24" s="446"/>
      <c r="D24" s="446"/>
      <c r="E24" s="446"/>
      <c r="F24" s="446"/>
      <c r="G24" s="446"/>
      <c r="H24" s="446"/>
      <c r="I24" s="446"/>
    </row>
    <row r="25" spans="1:17" x14ac:dyDescent="0.25">
      <c r="A25" s="446"/>
      <c r="B25" s="446"/>
      <c r="C25" s="446"/>
      <c r="D25" s="446"/>
      <c r="E25" s="446"/>
      <c r="F25" s="446"/>
      <c r="G25" s="446"/>
      <c r="H25" s="446"/>
      <c r="I25" s="446"/>
    </row>
    <row r="26" spans="1:17" x14ac:dyDescent="0.25">
      <c r="A26" s="446"/>
      <c r="B26" s="446"/>
      <c r="C26" s="446"/>
      <c r="D26" s="446"/>
      <c r="E26" s="446"/>
      <c r="F26" s="446"/>
      <c r="G26" s="446"/>
      <c r="H26" s="446"/>
      <c r="I26" s="446"/>
    </row>
    <row r="27" spans="1:17" x14ac:dyDescent="0.25">
      <c r="A27" s="446"/>
      <c r="B27" s="446"/>
      <c r="C27" s="446"/>
      <c r="D27" s="446"/>
      <c r="E27" s="446"/>
      <c r="F27" s="446"/>
      <c r="G27" s="446"/>
      <c r="H27" s="446"/>
      <c r="I27" s="446"/>
    </row>
    <row r="28" spans="1:17" x14ac:dyDescent="0.25">
      <c r="A28" s="446"/>
      <c r="B28" s="446"/>
      <c r="C28" s="446"/>
      <c r="D28" s="446"/>
      <c r="E28" s="446"/>
      <c r="F28" s="446"/>
      <c r="G28" s="446"/>
      <c r="H28" s="446"/>
      <c r="I28" s="446"/>
    </row>
    <row r="29" spans="1:17" x14ac:dyDescent="0.25">
      <c r="A29" s="446"/>
      <c r="B29" s="446"/>
      <c r="C29" s="446"/>
      <c r="D29" s="446"/>
      <c r="E29" s="446"/>
      <c r="F29" s="446"/>
      <c r="G29" s="446"/>
      <c r="H29" s="446"/>
      <c r="I29" s="446"/>
    </row>
    <row r="30" spans="1:17" ht="18.75" customHeight="1" thickBot="1" x14ac:dyDescent="0.3">
      <c r="A30" s="446"/>
      <c r="B30" s="446"/>
      <c r="C30" s="446"/>
      <c r="D30" s="446"/>
      <c r="E30" s="446"/>
      <c r="F30" s="446"/>
      <c r="G30" s="446"/>
      <c r="H30" s="446"/>
      <c r="I30" s="446"/>
    </row>
    <row r="31" spans="1:17" ht="15.75" thickBot="1" x14ac:dyDescent="0.3">
      <c r="A31" s="844" t="s">
        <v>455</v>
      </c>
      <c r="B31" s="845"/>
      <c r="C31" s="845"/>
      <c r="D31" s="845"/>
      <c r="E31" s="845"/>
      <c r="F31" s="845"/>
      <c r="G31" s="845"/>
      <c r="H31" s="845"/>
      <c r="I31" s="846"/>
    </row>
    <row r="32" spans="1:17" ht="70.5" thickBot="1" x14ac:dyDescent="0.3">
      <c r="A32" s="463" t="s">
        <v>3</v>
      </c>
      <c r="B32" s="463" t="s">
        <v>4</v>
      </c>
      <c r="C32" s="463" t="s">
        <v>173</v>
      </c>
      <c r="D32" s="464" t="s">
        <v>174</v>
      </c>
      <c r="E32" s="465" t="s">
        <v>0</v>
      </c>
      <c r="F32" s="466" t="s">
        <v>1</v>
      </c>
      <c r="G32" s="464" t="s">
        <v>456</v>
      </c>
      <c r="H32" s="464" t="s">
        <v>469</v>
      </c>
      <c r="I32" s="464" t="s">
        <v>2</v>
      </c>
    </row>
    <row r="33" spans="1:9" ht="15.75" thickBot="1" x14ac:dyDescent="0.3">
      <c r="A33" s="492">
        <v>0</v>
      </c>
      <c r="B33" s="493"/>
      <c r="C33" s="494"/>
      <c r="D33" s="466">
        <v>1</v>
      </c>
      <c r="E33" s="466">
        <v>2</v>
      </c>
      <c r="F33" s="466">
        <v>3</v>
      </c>
      <c r="G33" s="466">
        <v>4</v>
      </c>
      <c r="H33" s="466">
        <v>5</v>
      </c>
      <c r="I33" s="466" t="s">
        <v>453</v>
      </c>
    </row>
    <row r="34" spans="1:9" ht="15.75" thickBot="1" x14ac:dyDescent="0.3">
      <c r="A34" s="446"/>
      <c r="B34" s="446"/>
      <c r="C34" s="446"/>
      <c r="D34" s="446"/>
      <c r="E34" s="446"/>
      <c r="F34" s="446"/>
      <c r="G34" s="446"/>
      <c r="H34" s="446"/>
      <c r="I34" s="446"/>
    </row>
    <row r="35" spans="1:9" ht="15.75" thickBot="1" x14ac:dyDescent="0.3">
      <c r="A35" s="70"/>
      <c r="B35" s="73"/>
      <c r="C35" s="73"/>
      <c r="D35" s="74" t="s">
        <v>158</v>
      </c>
      <c r="E35" s="454" t="s">
        <v>209</v>
      </c>
      <c r="F35" s="454"/>
      <c r="G35" s="414"/>
      <c r="H35" s="414"/>
      <c r="I35" s="467"/>
    </row>
    <row r="36" spans="1:9" s="7" customFormat="1" ht="15.75" thickBot="1" x14ac:dyDescent="0.3">
      <c r="A36" s="76"/>
      <c r="B36" s="76"/>
      <c r="C36" s="76"/>
      <c r="D36" s="76"/>
      <c r="E36" s="76"/>
      <c r="F36" s="76"/>
      <c r="G36" s="76"/>
      <c r="H36" s="76"/>
    </row>
    <row r="37" spans="1:9" s="7" customFormat="1" ht="15.75" thickBot="1" x14ac:dyDescent="0.3">
      <c r="A37" s="89" t="s">
        <v>166</v>
      </c>
      <c r="B37" s="90" t="s">
        <v>165</v>
      </c>
      <c r="C37" s="90" t="s">
        <v>179</v>
      </c>
      <c r="D37" s="90" t="s">
        <v>218</v>
      </c>
      <c r="E37" s="452" t="s">
        <v>284</v>
      </c>
      <c r="F37" s="453"/>
      <c r="G37" s="75">
        <v>40000</v>
      </c>
      <c r="H37" s="75">
        <v>25000</v>
      </c>
      <c r="I37" s="471">
        <f>SUM(H37/G37)*100</f>
        <v>62.5</v>
      </c>
    </row>
    <row r="38" spans="1:9" ht="15.75" thickBot="1" x14ac:dyDescent="0.3">
      <c r="A38" s="76"/>
      <c r="B38" s="76"/>
      <c r="C38" s="76"/>
      <c r="D38" s="76"/>
      <c r="E38" s="76"/>
      <c r="F38" s="76"/>
      <c r="G38" s="76"/>
      <c r="H38" s="76"/>
      <c r="I38" s="446"/>
    </row>
    <row r="39" spans="1:9" x14ac:dyDescent="0.25">
      <c r="A39" s="79" t="s">
        <v>166</v>
      </c>
      <c r="B39" s="77" t="s">
        <v>165</v>
      </c>
      <c r="C39" s="77" t="s">
        <v>179</v>
      </c>
      <c r="D39" s="77"/>
      <c r="E39" s="456" t="s">
        <v>175</v>
      </c>
      <c r="F39" s="457"/>
      <c r="G39" s="2">
        <f>SUM(G40+G41)</f>
        <v>87600</v>
      </c>
      <c r="H39" s="2">
        <f>SUM(H40+H41)</f>
        <v>103690</v>
      </c>
      <c r="I39" s="468">
        <f>SUM(H39/G39)*100</f>
        <v>118.36757990867579</v>
      </c>
    </row>
    <row r="40" spans="1:9" x14ac:dyDescent="0.25">
      <c r="A40" s="81" t="s">
        <v>166</v>
      </c>
      <c r="B40" s="78" t="s">
        <v>165</v>
      </c>
      <c r="C40" s="78" t="s">
        <v>179</v>
      </c>
      <c r="D40" s="78" t="s">
        <v>218</v>
      </c>
      <c r="E40" s="455" t="s">
        <v>192</v>
      </c>
      <c r="F40" s="450"/>
      <c r="G40" s="71">
        <v>80400</v>
      </c>
      <c r="H40" s="71">
        <v>96440</v>
      </c>
      <c r="I40" s="469">
        <f>SUM(H40/G40*100)</f>
        <v>119.95024875621891</v>
      </c>
    </row>
    <row r="41" spans="1:9" ht="15.75" thickBot="1" x14ac:dyDescent="0.3">
      <c r="A41" s="87" t="s">
        <v>166</v>
      </c>
      <c r="B41" s="88" t="s">
        <v>165</v>
      </c>
      <c r="C41" s="88" t="s">
        <v>179</v>
      </c>
      <c r="D41" s="88" t="s">
        <v>218</v>
      </c>
      <c r="E41" s="458" t="s">
        <v>193</v>
      </c>
      <c r="F41" s="449"/>
      <c r="G41" s="72">
        <v>7200</v>
      </c>
      <c r="H41" s="72">
        <v>7250</v>
      </c>
      <c r="I41" s="470">
        <f>SUM(H41/G41*100)</f>
        <v>100.69444444444444</v>
      </c>
    </row>
    <row r="42" spans="1:9" ht="15.75" thickBot="1" x14ac:dyDescent="0.3">
      <c r="A42" s="89" t="s">
        <v>166</v>
      </c>
      <c r="B42" s="90" t="s">
        <v>165</v>
      </c>
      <c r="C42" s="90" t="s">
        <v>179</v>
      </c>
      <c r="D42" s="90" t="s">
        <v>218</v>
      </c>
      <c r="E42" s="452" t="s">
        <v>283</v>
      </c>
      <c r="F42" s="453"/>
      <c r="G42" s="75">
        <v>8510</v>
      </c>
      <c r="H42" s="75">
        <v>10320</v>
      </c>
      <c r="I42" s="471">
        <f>SUM(H42/G42)*100</f>
        <v>121.26909518213867</v>
      </c>
    </row>
    <row r="43" spans="1:9" ht="15.75" thickBot="1" x14ac:dyDescent="0.3">
      <c r="A43" s="80"/>
      <c r="B43" s="80"/>
      <c r="C43" s="80"/>
      <c r="D43" s="80"/>
      <c r="E43" s="446"/>
      <c r="F43" s="446"/>
      <c r="G43" s="446"/>
      <c r="H43" s="446"/>
      <c r="I43" s="446"/>
    </row>
    <row r="44" spans="1:9" x14ac:dyDescent="0.25">
      <c r="A44" s="79" t="s">
        <v>166</v>
      </c>
      <c r="B44" s="77" t="s">
        <v>165</v>
      </c>
      <c r="C44" s="77" t="s">
        <v>179</v>
      </c>
      <c r="D44" s="77"/>
      <c r="E44" s="456" t="s">
        <v>181</v>
      </c>
      <c r="F44" s="457"/>
      <c r="G44" s="2">
        <f>SUM(G45:G46)</f>
        <v>153000</v>
      </c>
      <c r="H44" s="2">
        <f>SUM(H45:H46)</f>
        <v>109600</v>
      </c>
      <c r="I44" s="468">
        <f>SUM(H44/G44)*100</f>
        <v>71.633986928104576</v>
      </c>
    </row>
    <row r="45" spans="1:9" x14ac:dyDescent="0.25">
      <c r="A45" s="81" t="s">
        <v>166</v>
      </c>
      <c r="B45" s="78" t="s">
        <v>165</v>
      </c>
      <c r="C45" s="78" t="s">
        <v>179</v>
      </c>
      <c r="D45" s="78" t="s">
        <v>218</v>
      </c>
      <c r="E45" s="455" t="s">
        <v>183</v>
      </c>
      <c r="F45" s="450"/>
      <c r="G45" s="71">
        <v>10000</v>
      </c>
      <c r="H45" s="71">
        <v>10000</v>
      </c>
      <c r="I45" s="469">
        <f>SUM(H45/G45*100)</f>
        <v>100</v>
      </c>
    </row>
    <row r="46" spans="1:9" ht="15" customHeight="1" thickBot="1" x14ac:dyDescent="0.3">
      <c r="A46" s="87" t="s">
        <v>166</v>
      </c>
      <c r="B46" s="88" t="s">
        <v>165</v>
      </c>
      <c r="C46" s="88" t="s">
        <v>179</v>
      </c>
      <c r="D46" s="88" t="s">
        <v>218</v>
      </c>
      <c r="E46" s="458" t="s">
        <v>282</v>
      </c>
      <c r="F46" s="449"/>
      <c r="G46" s="72">
        <v>143000</v>
      </c>
      <c r="H46" s="72">
        <v>99600</v>
      </c>
      <c r="I46" s="470">
        <f>SUM(H46/G46*100)</f>
        <v>69.650349650349654</v>
      </c>
    </row>
    <row r="47" spans="1:9" ht="15" customHeight="1" thickBot="1" x14ac:dyDescent="0.3">
      <c r="A47" s="92"/>
      <c r="B47" s="92"/>
      <c r="C47" s="92"/>
      <c r="D47" s="92"/>
      <c r="E47" s="93"/>
      <c r="F47" s="93"/>
      <c r="G47" s="94"/>
      <c r="H47" s="94"/>
      <c r="I47" s="446"/>
    </row>
    <row r="48" spans="1:9" x14ac:dyDescent="0.25">
      <c r="A48" s="79"/>
      <c r="B48" s="77"/>
      <c r="C48" s="77"/>
      <c r="D48" s="77"/>
      <c r="E48" s="456" t="s">
        <v>177</v>
      </c>
      <c r="F48" s="457"/>
      <c r="G48" s="2">
        <v>2</v>
      </c>
      <c r="H48" s="2">
        <v>2</v>
      </c>
      <c r="I48" s="468">
        <f>SUM(H48/G48)*100</f>
        <v>100</v>
      </c>
    </row>
    <row r="49" spans="1:9" ht="15.75" thickBot="1" x14ac:dyDescent="0.3">
      <c r="A49" s="83"/>
      <c r="B49" s="84"/>
      <c r="C49" s="84"/>
      <c r="D49" s="84"/>
      <c r="E49" s="495" t="s">
        <v>178</v>
      </c>
      <c r="F49" s="496"/>
      <c r="G49" s="82">
        <f>SUM(G37+G39+G42+G44)</f>
        <v>289110</v>
      </c>
      <c r="H49" s="82">
        <f>SUM(H37+H39+H42+H44)</f>
        <v>248610</v>
      </c>
      <c r="I49" s="472">
        <f>SUM(H49/G49)*100</f>
        <v>85.991491127944386</v>
      </c>
    </row>
    <row r="50" spans="1:9" s="409" customFormat="1" x14ac:dyDescent="0.25">
      <c r="A50" s="410"/>
      <c r="B50" s="410"/>
      <c r="C50" s="410"/>
      <c r="D50" s="410"/>
      <c r="E50" s="411"/>
      <c r="F50" s="411"/>
      <c r="G50" s="412"/>
      <c r="H50" s="412"/>
      <c r="I50" s="446"/>
    </row>
    <row r="51" spans="1:9" s="409" customFormat="1" x14ac:dyDescent="0.25">
      <c r="A51" s="410"/>
      <c r="B51" s="410"/>
      <c r="C51" s="410"/>
      <c r="D51" s="410"/>
      <c r="E51" s="411"/>
      <c r="F51" s="411"/>
      <c r="G51" s="412"/>
      <c r="H51" s="412"/>
      <c r="I51" s="446"/>
    </row>
    <row r="52" spans="1:9" ht="11.25" customHeight="1" thickBot="1" x14ac:dyDescent="0.3">
      <c r="A52" s="446"/>
      <c r="B52" s="446"/>
      <c r="C52" s="446"/>
      <c r="D52" s="446"/>
      <c r="E52" s="446"/>
      <c r="F52" s="446"/>
      <c r="G52" s="446"/>
      <c r="H52" s="446"/>
      <c r="I52" s="446"/>
    </row>
    <row r="53" spans="1:9" ht="15.75" thickBot="1" x14ac:dyDescent="0.3">
      <c r="A53" s="844" t="s">
        <v>455</v>
      </c>
      <c r="B53" s="845"/>
      <c r="C53" s="845"/>
      <c r="D53" s="845"/>
      <c r="E53" s="845"/>
      <c r="F53" s="845"/>
      <c r="G53" s="845"/>
      <c r="H53" s="845"/>
      <c r="I53" s="846"/>
    </row>
    <row r="54" spans="1:9" ht="70.5" thickBot="1" x14ac:dyDescent="0.3">
      <c r="A54" s="463" t="s">
        <v>3</v>
      </c>
      <c r="B54" s="463" t="s">
        <v>4</v>
      </c>
      <c r="C54" s="463" t="s">
        <v>173</v>
      </c>
      <c r="D54" s="464" t="s">
        <v>174</v>
      </c>
      <c r="E54" s="465" t="s">
        <v>0</v>
      </c>
      <c r="F54" s="466" t="s">
        <v>1</v>
      </c>
      <c r="G54" s="464" t="s">
        <v>456</v>
      </c>
      <c r="H54" s="464" t="s">
        <v>469</v>
      </c>
      <c r="I54" s="464" t="s">
        <v>2</v>
      </c>
    </row>
    <row r="55" spans="1:9" s="408" customFormat="1" ht="14.25" customHeight="1" thickBot="1" x14ac:dyDescent="0.3">
      <c r="A55" s="492">
        <v>0</v>
      </c>
      <c r="B55" s="493"/>
      <c r="C55" s="494"/>
      <c r="D55" s="466">
        <v>1</v>
      </c>
      <c r="E55" s="466">
        <v>2</v>
      </c>
      <c r="F55" s="466">
        <v>3</v>
      </c>
      <c r="G55" s="466">
        <v>4</v>
      </c>
      <c r="H55" s="466">
        <v>5</v>
      </c>
      <c r="I55" s="466" t="s">
        <v>453</v>
      </c>
    </row>
    <row r="56" spans="1:9" s="408" customFormat="1" ht="9" customHeight="1" thickBot="1" x14ac:dyDescent="0.3">
      <c r="A56" s="446"/>
      <c r="B56" s="446"/>
      <c r="C56" s="446"/>
      <c r="D56" s="446"/>
      <c r="E56" s="446"/>
      <c r="F56" s="446"/>
      <c r="G56" s="446"/>
      <c r="H56" s="446"/>
      <c r="I56" s="446"/>
    </row>
    <row r="57" spans="1:9" s="408" customFormat="1" ht="15" customHeight="1" thickBot="1" x14ac:dyDescent="0.3">
      <c r="A57" s="70"/>
      <c r="B57" s="73"/>
      <c r="C57" s="73"/>
      <c r="D57" s="74" t="s">
        <v>159</v>
      </c>
      <c r="E57" s="454" t="s">
        <v>410</v>
      </c>
      <c r="F57" s="454"/>
      <c r="G57" s="414"/>
      <c r="H57" s="414"/>
      <c r="I57" s="467"/>
    </row>
    <row r="58" spans="1:9" s="408" customFormat="1" ht="12" customHeight="1" thickBot="1" x14ac:dyDescent="0.3">
      <c r="A58" s="76"/>
      <c r="B58" s="76"/>
      <c r="C58" s="76"/>
      <c r="D58" s="76"/>
      <c r="E58" s="76"/>
      <c r="F58" s="76"/>
      <c r="G58" s="76"/>
      <c r="H58" s="76"/>
      <c r="I58" s="446"/>
    </row>
    <row r="59" spans="1:9" s="408" customFormat="1" x14ac:dyDescent="0.25">
      <c r="A59" s="79" t="s">
        <v>166</v>
      </c>
      <c r="B59" s="77" t="s">
        <v>166</v>
      </c>
      <c r="C59" s="77" t="s">
        <v>179</v>
      </c>
      <c r="D59" s="77"/>
      <c r="E59" s="456" t="s">
        <v>175</v>
      </c>
      <c r="F59" s="457"/>
      <c r="G59" s="2">
        <f>SUM(G60+G61)</f>
        <v>149380</v>
      </c>
      <c r="H59" s="2">
        <f>SUM(H60+H61)</f>
        <v>173270</v>
      </c>
      <c r="I59" s="468">
        <f>SUM(H59/G59)*100</f>
        <v>115.99277011648145</v>
      </c>
    </row>
    <row r="60" spans="1:9" s="408" customFormat="1" x14ac:dyDescent="0.25">
      <c r="A60" s="81" t="s">
        <v>166</v>
      </c>
      <c r="B60" s="78" t="s">
        <v>166</v>
      </c>
      <c r="C60" s="78" t="s">
        <v>179</v>
      </c>
      <c r="D60" s="78" t="s">
        <v>218</v>
      </c>
      <c r="E60" s="455" t="s">
        <v>192</v>
      </c>
      <c r="F60" s="450"/>
      <c r="G60" s="71">
        <v>130560</v>
      </c>
      <c r="H60" s="71">
        <v>154300</v>
      </c>
      <c r="I60" s="469">
        <f>SUM(H60/G60*100)</f>
        <v>118.18321078431373</v>
      </c>
    </row>
    <row r="61" spans="1:9" s="408" customFormat="1" ht="15.75" thickBot="1" x14ac:dyDescent="0.3">
      <c r="A61" s="87" t="s">
        <v>166</v>
      </c>
      <c r="B61" s="88" t="s">
        <v>166</v>
      </c>
      <c r="C61" s="88" t="s">
        <v>179</v>
      </c>
      <c r="D61" s="88" t="s">
        <v>218</v>
      </c>
      <c r="E61" s="458" t="s">
        <v>193</v>
      </c>
      <c r="F61" s="449"/>
      <c r="G61" s="72">
        <v>18820</v>
      </c>
      <c r="H61" s="72">
        <v>18970</v>
      </c>
      <c r="I61" s="470">
        <f>SUM(H61/G61*100)</f>
        <v>100.7970244420829</v>
      </c>
    </row>
    <row r="62" spans="1:9" s="408" customFormat="1" ht="15.75" thickBot="1" x14ac:dyDescent="0.3">
      <c r="A62" s="89" t="s">
        <v>166</v>
      </c>
      <c r="B62" s="90" t="s">
        <v>166</v>
      </c>
      <c r="C62" s="90" t="s">
        <v>179</v>
      </c>
      <c r="D62" s="90" t="s">
        <v>180</v>
      </c>
      <c r="E62" s="452" t="s">
        <v>283</v>
      </c>
      <c r="F62" s="453"/>
      <c r="G62" s="75">
        <v>13820</v>
      </c>
      <c r="H62" s="75">
        <v>16500</v>
      </c>
      <c r="I62" s="471">
        <f>SUM(H62/G62)*100</f>
        <v>119.39218523878436</v>
      </c>
    </row>
    <row r="63" spans="1:9" s="408" customFormat="1" ht="14.25" customHeight="1" thickBot="1" x14ac:dyDescent="0.3">
      <c r="A63" s="80"/>
      <c r="B63" s="80"/>
      <c r="C63" s="80"/>
      <c r="D63" s="80"/>
      <c r="E63" s="446"/>
      <c r="F63" s="446"/>
      <c r="G63" s="446"/>
      <c r="H63" s="446"/>
      <c r="I63" s="446"/>
    </row>
    <row r="64" spans="1:9" s="408" customFormat="1" x14ac:dyDescent="0.25">
      <c r="A64" s="79" t="s">
        <v>166</v>
      </c>
      <c r="B64" s="77" t="s">
        <v>166</v>
      </c>
      <c r="C64" s="77" t="s">
        <v>179</v>
      </c>
      <c r="D64" s="77"/>
      <c r="E64" s="456" t="s">
        <v>430</v>
      </c>
      <c r="F64" s="457"/>
      <c r="G64" s="2">
        <f>SUM(G65)</f>
        <v>10000</v>
      </c>
      <c r="H64" s="2">
        <f>SUM(H65)</f>
        <v>10000</v>
      </c>
      <c r="I64" s="468">
        <f>SUM(H64/G64)*100</f>
        <v>100</v>
      </c>
    </row>
    <row r="65" spans="1:9" s="408" customFormat="1" ht="15.75" thickBot="1" x14ac:dyDescent="0.3">
      <c r="A65" s="87" t="s">
        <v>166</v>
      </c>
      <c r="B65" s="88" t="s">
        <v>166</v>
      </c>
      <c r="C65" s="88" t="s">
        <v>179</v>
      </c>
      <c r="D65" s="473" t="s">
        <v>220</v>
      </c>
      <c r="E65" s="458" t="s">
        <v>431</v>
      </c>
      <c r="F65" s="449"/>
      <c r="G65" s="72">
        <v>10000</v>
      </c>
      <c r="H65" s="72">
        <v>10000</v>
      </c>
      <c r="I65" s="470">
        <f>SUM(H65/G65*100)</f>
        <v>100</v>
      </c>
    </row>
    <row r="66" spans="1:9" s="408" customFormat="1" ht="7.5" customHeight="1" thickBot="1" x14ac:dyDescent="0.3">
      <c r="A66" s="91"/>
      <c r="B66" s="91"/>
      <c r="C66" s="91"/>
      <c r="D66" s="91"/>
      <c r="E66" s="65"/>
      <c r="F66" s="65"/>
      <c r="G66" s="66"/>
      <c r="H66" s="497"/>
      <c r="I66" s="497"/>
    </row>
    <row r="67" spans="1:9" s="408" customFormat="1" x14ac:dyDescent="0.25">
      <c r="A67" s="79"/>
      <c r="B67" s="77"/>
      <c r="C67" s="77"/>
      <c r="D67" s="77"/>
      <c r="E67" s="456" t="s">
        <v>177</v>
      </c>
      <c r="F67" s="457"/>
      <c r="G67" s="2">
        <v>5</v>
      </c>
      <c r="H67" s="2">
        <v>5</v>
      </c>
      <c r="I67" s="468">
        <f>SUM(H67/G67)*100</f>
        <v>100</v>
      </c>
    </row>
    <row r="68" spans="1:9" s="408" customFormat="1" ht="15.75" thickBot="1" x14ac:dyDescent="0.3">
      <c r="A68" s="83"/>
      <c r="B68" s="84"/>
      <c r="C68" s="84"/>
      <c r="D68" s="84"/>
      <c r="E68" s="495" t="s">
        <v>413</v>
      </c>
      <c r="F68" s="496"/>
      <c r="G68" s="82">
        <f>SUM(G59+G62+G64)</f>
        <v>173200</v>
      </c>
      <c r="H68" s="82">
        <f>SUM(H59+H62+H64)</f>
        <v>199770</v>
      </c>
      <c r="I68" s="472">
        <f>SUM(H68/G68)*100</f>
        <v>115.34064665127022</v>
      </c>
    </row>
    <row r="69" spans="1:9" s="408" customFormat="1" x14ac:dyDescent="0.25">
      <c r="A69" s="446"/>
      <c r="B69" s="446"/>
      <c r="C69" s="446"/>
      <c r="D69" s="446"/>
      <c r="E69" s="446"/>
      <c r="F69" s="446"/>
      <c r="G69" s="446"/>
      <c r="H69" s="446"/>
      <c r="I69" s="446"/>
    </row>
    <row r="70" spans="1:9" s="409" customFormat="1" ht="22.5" customHeight="1" thickBot="1" x14ac:dyDescent="0.3">
      <c r="A70" s="446"/>
      <c r="B70" s="446"/>
      <c r="C70" s="446"/>
      <c r="D70" s="446"/>
      <c r="E70" s="446"/>
      <c r="F70" s="446"/>
      <c r="G70" s="446"/>
      <c r="H70" s="446"/>
      <c r="I70" s="446"/>
    </row>
    <row r="71" spans="1:9" s="408" customFormat="1" ht="13.5" customHeight="1" thickBot="1" x14ac:dyDescent="0.3">
      <c r="A71" s="844" t="s">
        <v>455</v>
      </c>
      <c r="B71" s="845"/>
      <c r="C71" s="845"/>
      <c r="D71" s="845"/>
      <c r="E71" s="845"/>
      <c r="F71" s="845"/>
      <c r="G71" s="845"/>
      <c r="H71" s="845"/>
      <c r="I71" s="846"/>
    </row>
    <row r="72" spans="1:9" s="408" customFormat="1" ht="71.25" customHeight="1" thickBot="1" x14ac:dyDescent="0.3">
      <c r="A72" s="463" t="s">
        <v>3</v>
      </c>
      <c r="B72" s="463" t="s">
        <v>4</v>
      </c>
      <c r="C72" s="463" t="s">
        <v>173</v>
      </c>
      <c r="D72" s="464" t="s">
        <v>174</v>
      </c>
      <c r="E72" s="465" t="s">
        <v>0</v>
      </c>
      <c r="F72" s="466" t="s">
        <v>1</v>
      </c>
      <c r="G72" s="464" t="s">
        <v>456</v>
      </c>
      <c r="H72" s="464" t="s">
        <v>469</v>
      </c>
      <c r="I72" s="464" t="s">
        <v>2</v>
      </c>
    </row>
    <row r="73" spans="1:9" s="408" customFormat="1" ht="15.75" customHeight="1" thickBot="1" x14ac:dyDescent="0.3">
      <c r="A73" s="492">
        <v>0</v>
      </c>
      <c r="B73" s="493"/>
      <c r="C73" s="494"/>
      <c r="D73" s="466">
        <v>1</v>
      </c>
      <c r="E73" s="466">
        <v>2</v>
      </c>
      <c r="F73" s="466">
        <v>3</v>
      </c>
      <c r="G73" s="466">
        <v>4</v>
      </c>
      <c r="H73" s="466">
        <v>5</v>
      </c>
      <c r="I73" s="466" t="s">
        <v>453</v>
      </c>
    </row>
    <row r="74" spans="1:9" s="408" customFormat="1" ht="18" customHeight="1" thickBot="1" x14ac:dyDescent="0.3">
      <c r="A74" s="446"/>
      <c r="B74" s="446"/>
      <c r="C74" s="446"/>
      <c r="D74" s="446"/>
      <c r="E74" s="446"/>
      <c r="F74" s="446"/>
      <c r="G74" s="446"/>
      <c r="H74" s="446"/>
      <c r="I74" s="446"/>
    </row>
    <row r="75" spans="1:9" s="408" customFormat="1" ht="15.75" thickBot="1" x14ac:dyDescent="0.3">
      <c r="A75" s="70"/>
      <c r="B75" s="73"/>
      <c r="C75" s="73"/>
      <c r="D75" s="74" t="s">
        <v>160</v>
      </c>
      <c r="E75" s="454" t="s">
        <v>411</v>
      </c>
      <c r="F75" s="454"/>
      <c r="G75" s="414"/>
      <c r="H75" s="414"/>
      <c r="I75" s="467"/>
    </row>
    <row r="76" spans="1:9" s="408" customFormat="1" ht="17.25" customHeight="1" thickBot="1" x14ac:dyDescent="0.3">
      <c r="A76" s="76"/>
      <c r="B76" s="76"/>
      <c r="C76" s="76"/>
      <c r="D76" s="76"/>
      <c r="E76" s="76"/>
      <c r="F76" s="76"/>
      <c r="G76" s="76"/>
      <c r="H76" s="76"/>
      <c r="I76" s="446"/>
    </row>
    <row r="77" spans="1:9" s="408" customFormat="1" x14ac:dyDescent="0.25">
      <c r="A77" s="79" t="s">
        <v>166</v>
      </c>
      <c r="B77" s="77" t="s">
        <v>167</v>
      </c>
      <c r="C77" s="77" t="s">
        <v>179</v>
      </c>
      <c r="D77" s="77"/>
      <c r="E77" s="456" t="s">
        <v>175</v>
      </c>
      <c r="F77" s="457"/>
      <c r="G77" s="2">
        <f>SUM(G78+G79)</f>
        <v>62450</v>
      </c>
      <c r="H77" s="2">
        <f>SUM(H78+H79)</f>
        <v>65360</v>
      </c>
      <c r="I77" s="468">
        <f>SUM(H77/G77)*100</f>
        <v>104.65972778222579</v>
      </c>
    </row>
    <row r="78" spans="1:9" s="408" customFormat="1" x14ac:dyDescent="0.25">
      <c r="A78" s="81" t="s">
        <v>166</v>
      </c>
      <c r="B78" s="78" t="s">
        <v>167</v>
      </c>
      <c r="C78" s="78" t="s">
        <v>179</v>
      </c>
      <c r="D78" s="78" t="s">
        <v>218</v>
      </c>
      <c r="E78" s="455" t="s">
        <v>192</v>
      </c>
      <c r="F78" s="450"/>
      <c r="G78" s="71">
        <v>55010</v>
      </c>
      <c r="H78" s="71">
        <v>57860</v>
      </c>
      <c r="I78" s="469">
        <f>SUM(H78/G78*100)</f>
        <v>105.18087620432648</v>
      </c>
    </row>
    <row r="79" spans="1:9" ht="15.75" thickBot="1" x14ac:dyDescent="0.3">
      <c r="A79" s="87" t="s">
        <v>166</v>
      </c>
      <c r="B79" s="78" t="s">
        <v>167</v>
      </c>
      <c r="C79" s="88" t="s">
        <v>179</v>
      </c>
      <c r="D79" s="88" t="s">
        <v>218</v>
      </c>
      <c r="E79" s="458" t="s">
        <v>193</v>
      </c>
      <c r="F79" s="449"/>
      <c r="G79" s="72">
        <v>7440</v>
      </c>
      <c r="H79" s="72">
        <v>7500</v>
      </c>
      <c r="I79" s="470">
        <f>SUM(H79/G79*100)</f>
        <v>100.80645161290323</v>
      </c>
    </row>
    <row r="80" spans="1:9" ht="15.75" thickBot="1" x14ac:dyDescent="0.3">
      <c r="A80" s="98" t="s">
        <v>166</v>
      </c>
      <c r="B80" s="77" t="s">
        <v>167</v>
      </c>
      <c r="C80" s="99" t="s">
        <v>179</v>
      </c>
      <c r="D80" s="99" t="s">
        <v>218</v>
      </c>
      <c r="E80" s="452" t="s">
        <v>283</v>
      </c>
      <c r="F80" s="453"/>
      <c r="G80" s="100">
        <v>5810</v>
      </c>
      <c r="H80" s="100">
        <v>6180</v>
      </c>
      <c r="I80" s="471">
        <f>SUM(H80/G80)*100</f>
        <v>106.36833046471601</v>
      </c>
    </row>
    <row r="81" spans="1:15" ht="27" customHeight="1" thickBot="1" x14ac:dyDescent="0.3">
      <c r="A81" s="101"/>
      <c r="B81" s="101"/>
      <c r="C81" s="101"/>
      <c r="D81" s="101"/>
      <c r="E81" s="102"/>
      <c r="F81" s="102"/>
      <c r="G81" s="102"/>
      <c r="H81" s="102"/>
      <c r="I81" s="446"/>
    </row>
    <row r="82" spans="1:15" x14ac:dyDescent="0.25">
      <c r="A82" s="79"/>
      <c r="B82" s="77"/>
      <c r="C82" s="77"/>
      <c r="D82" s="77"/>
      <c r="E82" s="456" t="s">
        <v>288</v>
      </c>
      <c r="F82" s="457"/>
      <c r="G82" s="2">
        <v>3</v>
      </c>
      <c r="H82" s="2">
        <v>2</v>
      </c>
      <c r="I82" s="468">
        <f>SUM(H82/G82)*100</f>
        <v>66.666666666666657</v>
      </c>
    </row>
    <row r="83" spans="1:15" ht="15.75" thickBot="1" x14ac:dyDescent="0.3">
      <c r="A83" s="83"/>
      <c r="B83" s="84"/>
      <c r="C83" s="84"/>
      <c r="D83" s="84"/>
      <c r="E83" s="495" t="s">
        <v>412</v>
      </c>
      <c r="F83" s="496"/>
      <c r="G83" s="82">
        <f>SUM(G80+G77)</f>
        <v>68260</v>
      </c>
      <c r="H83" s="82">
        <f>SUM(H80+H77)</f>
        <v>71540</v>
      </c>
      <c r="I83" s="472">
        <f>SUM(H83/G83)*100</f>
        <v>104.80515675358922</v>
      </c>
    </row>
    <row r="84" spans="1:15" s="7" customFormat="1" x14ac:dyDescent="0.25">
      <c r="A84" s="106"/>
      <c r="B84" s="106"/>
      <c r="C84" s="106"/>
      <c r="D84" s="106"/>
      <c r="E84" s="107"/>
      <c r="F84" s="107"/>
      <c r="G84" s="108"/>
      <c r="H84" s="108"/>
      <c r="I84" s="483"/>
    </row>
    <row r="85" spans="1:15" s="7" customFormat="1" x14ac:dyDescent="0.25">
      <c r="A85" s="106"/>
      <c r="B85" s="106"/>
      <c r="C85" s="106"/>
      <c r="D85" s="106"/>
      <c r="E85" s="107"/>
      <c r="F85" s="107"/>
      <c r="G85" s="108"/>
      <c r="H85" s="108"/>
      <c r="I85" s="483"/>
    </row>
    <row r="86" spans="1:15" s="7" customFormat="1" x14ac:dyDescent="0.25">
      <c r="A86" s="106"/>
      <c r="B86" s="106"/>
      <c r="C86" s="106"/>
      <c r="D86" s="106"/>
      <c r="E86" s="107"/>
      <c r="F86" s="107"/>
      <c r="G86" s="108"/>
      <c r="H86" s="108"/>
      <c r="I86" s="483"/>
    </row>
    <row r="87" spans="1:15" ht="16.5" customHeight="1" thickBot="1" x14ac:dyDescent="0.3">
      <c r="A87" s="446"/>
      <c r="B87" s="446"/>
      <c r="C87" s="446"/>
      <c r="D87" s="446"/>
      <c r="E87" s="446"/>
      <c r="F87" s="446"/>
      <c r="G87" s="446"/>
      <c r="H87" s="446"/>
      <c r="I87" s="446"/>
    </row>
    <row r="88" spans="1:15" ht="16.5" customHeight="1" thickBot="1" x14ac:dyDescent="0.3">
      <c r="A88" s="844" t="s">
        <v>455</v>
      </c>
      <c r="B88" s="845"/>
      <c r="C88" s="845"/>
      <c r="D88" s="845"/>
      <c r="E88" s="845"/>
      <c r="F88" s="845"/>
      <c r="G88" s="845"/>
      <c r="H88" s="845"/>
      <c r="I88" s="846"/>
    </row>
    <row r="89" spans="1:15" ht="70.5" thickBot="1" x14ac:dyDescent="0.3">
      <c r="A89" s="463" t="s">
        <v>3</v>
      </c>
      <c r="B89" s="463" t="s">
        <v>4</v>
      </c>
      <c r="C89" s="463" t="s">
        <v>173</v>
      </c>
      <c r="D89" s="464" t="s">
        <v>174</v>
      </c>
      <c r="E89" s="465" t="s">
        <v>0</v>
      </c>
      <c r="F89" s="466" t="s">
        <v>1</v>
      </c>
      <c r="G89" s="464" t="s">
        <v>456</v>
      </c>
      <c r="H89" s="464" t="s">
        <v>469</v>
      </c>
      <c r="I89" s="464" t="s">
        <v>2</v>
      </c>
    </row>
    <row r="90" spans="1:15" ht="12.75" customHeight="1" thickBot="1" x14ac:dyDescent="0.3">
      <c r="A90" s="492">
        <v>0</v>
      </c>
      <c r="B90" s="493"/>
      <c r="C90" s="494"/>
      <c r="D90" s="466">
        <v>1</v>
      </c>
      <c r="E90" s="466">
        <v>2</v>
      </c>
      <c r="F90" s="466">
        <v>3</v>
      </c>
      <c r="G90" s="466">
        <v>4</v>
      </c>
      <c r="H90" s="466">
        <v>5</v>
      </c>
      <c r="I90" s="466" t="s">
        <v>453</v>
      </c>
    </row>
    <row r="91" spans="1:15" ht="15.75" thickBot="1" x14ac:dyDescent="0.3">
      <c r="A91" s="446"/>
      <c r="B91" s="446"/>
      <c r="C91" s="446"/>
      <c r="D91" s="446"/>
      <c r="E91" s="446"/>
      <c r="F91" s="446"/>
      <c r="G91" s="446"/>
      <c r="H91" s="446"/>
      <c r="I91" s="446"/>
    </row>
    <row r="92" spans="1:15" ht="15.75" customHeight="1" thickBot="1" x14ac:dyDescent="0.3">
      <c r="A92" s="70"/>
      <c r="B92" s="73"/>
      <c r="C92" s="73"/>
      <c r="D92" s="74" t="s">
        <v>161</v>
      </c>
      <c r="E92" s="454" t="s">
        <v>211</v>
      </c>
      <c r="F92" s="454"/>
      <c r="G92" s="414"/>
      <c r="H92" s="414"/>
      <c r="I92" s="467"/>
    </row>
    <row r="93" spans="1:15" ht="15.75" thickBot="1" x14ac:dyDescent="0.3">
      <c r="A93" s="76"/>
      <c r="B93" s="76"/>
      <c r="C93" s="76"/>
      <c r="D93" s="76"/>
      <c r="E93" s="76"/>
      <c r="F93" s="76"/>
      <c r="G93" s="76"/>
      <c r="H93" s="76"/>
      <c r="I93" s="446"/>
    </row>
    <row r="94" spans="1:15" x14ac:dyDescent="0.25">
      <c r="A94" s="79" t="s">
        <v>166</v>
      </c>
      <c r="B94" s="77" t="s">
        <v>168</v>
      </c>
      <c r="C94" s="77" t="s">
        <v>179</v>
      </c>
      <c r="D94" s="77"/>
      <c r="E94" s="456" t="s">
        <v>175</v>
      </c>
      <c r="F94" s="457"/>
      <c r="G94" s="2">
        <f>SUM(G95+G96)</f>
        <v>171420</v>
      </c>
      <c r="H94" s="2">
        <f>SUM(H95+H96)</f>
        <v>155290</v>
      </c>
      <c r="I94" s="468">
        <f>SUM(H94/G94)*100</f>
        <v>90.590362851475902</v>
      </c>
    </row>
    <row r="95" spans="1:15" x14ac:dyDescent="0.25">
      <c r="A95" s="81" t="s">
        <v>166</v>
      </c>
      <c r="B95" s="78" t="s">
        <v>168</v>
      </c>
      <c r="C95" s="78" t="s">
        <v>179</v>
      </c>
      <c r="D95" s="78" t="s">
        <v>218</v>
      </c>
      <c r="E95" s="455" t="s">
        <v>192</v>
      </c>
      <c r="F95" s="450"/>
      <c r="G95" s="71">
        <v>137450</v>
      </c>
      <c r="H95" s="71">
        <v>128100</v>
      </c>
      <c r="I95" s="469">
        <f>SUM(H95/G95*100)</f>
        <v>93.197526373226623</v>
      </c>
      <c r="J95" s="430"/>
      <c r="K95" s="431"/>
      <c r="L95" s="431"/>
      <c r="M95" s="431"/>
      <c r="N95" s="431"/>
      <c r="O95" s="431"/>
    </row>
    <row r="96" spans="1:15" ht="15.75" thickBot="1" x14ac:dyDescent="0.3">
      <c r="A96" s="87" t="s">
        <v>166</v>
      </c>
      <c r="B96" s="78" t="s">
        <v>168</v>
      </c>
      <c r="C96" s="88" t="s">
        <v>179</v>
      </c>
      <c r="D96" s="88" t="s">
        <v>218</v>
      </c>
      <c r="E96" s="458" t="s">
        <v>193</v>
      </c>
      <c r="F96" s="449"/>
      <c r="G96" s="72">
        <v>33970</v>
      </c>
      <c r="H96" s="72">
        <v>27190</v>
      </c>
      <c r="I96" s="470">
        <f>SUM(H96/G96*100)</f>
        <v>80.041212834854278</v>
      </c>
    </row>
    <row r="97" spans="1:9" ht="14.25" customHeight="1" thickBot="1" x14ac:dyDescent="0.3">
      <c r="A97" s="89" t="s">
        <v>166</v>
      </c>
      <c r="B97" s="90" t="s">
        <v>168</v>
      </c>
      <c r="C97" s="90" t="s">
        <v>179</v>
      </c>
      <c r="D97" s="90" t="s">
        <v>218</v>
      </c>
      <c r="E97" s="452" t="s">
        <v>283</v>
      </c>
      <c r="F97" s="453"/>
      <c r="G97" s="75">
        <v>14560</v>
      </c>
      <c r="H97" s="75">
        <v>13700</v>
      </c>
      <c r="I97" s="471">
        <f>SUM(H97/G97)*100</f>
        <v>94.093406593406598</v>
      </c>
    </row>
    <row r="98" spans="1:9" ht="15.75" thickBot="1" x14ac:dyDescent="0.3">
      <c r="A98" s="80"/>
      <c r="B98" s="80"/>
      <c r="C98" s="80"/>
      <c r="D98" s="80"/>
      <c r="E98" s="446"/>
      <c r="F98" s="446"/>
      <c r="G98" s="446"/>
      <c r="H98" s="446"/>
      <c r="I98" s="446"/>
    </row>
    <row r="99" spans="1:9" x14ac:dyDescent="0.25">
      <c r="A99" s="79" t="s">
        <v>166</v>
      </c>
      <c r="B99" s="77" t="s">
        <v>168</v>
      </c>
      <c r="C99" s="77" t="s">
        <v>179</v>
      </c>
      <c r="D99" s="77"/>
      <c r="E99" s="456" t="s">
        <v>181</v>
      </c>
      <c r="F99" s="457"/>
      <c r="G99" s="2">
        <f>SUM(G100:G101)</f>
        <v>18500</v>
      </c>
      <c r="H99" s="2">
        <f>SUM(H100:H101)</f>
        <v>18500</v>
      </c>
      <c r="I99" s="468">
        <f>SUM(H99/G99)*100</f>
        <v>100</v>
      </c>
    </row>
    <row r="100" spans="1:9" x14ac:dyDescent="0.25">
      <c r="A100" s="81" t="s">
        <v>166</v>
      </c>
      <c r="B100" s="78" t="s">
        <v>168</v>
      </c>
      <c r="C100" s="78" t="s">
        <v>179</v>
      </c>
      <c r="D100" s="78" t="s">
        <v>218</v>
      </c>
      <c r="E100" s="455" t="s">
        <v>189</v>
      </c>
      <c r="F100" s="450"/>
      <c r="G100" s="220">
        <v>3500</v>
      </c>
      <c r="H100" s="220">
        <v>3500</v>
      </c>
      <c r="I100" s="469">
        <f>SUM(H100/G100*100)</f>
        <v>100</v>
      </c>
    </row>
    <row r="101" spans="1:9" ht="15.75" thickBot="1" x14ac:dyDescent="0.3">
      <c r="A101" s="87" t="s">
        <v>166</v>
      </c>
      <c r="B101" s="88" t="s">
        <v>168</v>
      </c>
      <c r="C101" s="88" t="s">
        <v>179</v>
      </c>
      <c r="D101" s="88" t="s">
        <v>218</v>
      </c>
      <c r="E101" s="458" t="s">
        <v>190</v>
      </c>
      <c r="F101" s="449"/>
      <c r="G101" s="72">
        <v>15000</v>
      </c>
      <c r="H101" s="72">
        <v>15000</v>
      </c>
      <c r="I101" s="470">
        <f>SUM(H101/G101*100)</f>
        <v>100</v>
      </c>
    </row>
    <row r="102" spans="1:9" ht="15.75" thickBot="1" x14ac:dyDescent="0.3">
      <c r="A102" s="92"/>
      <c r="B102" s="92"/>
      <c r="C102" s="92"/>
      <c r="D102" s="92"/>
      <c r="E102" s="93"/>
      <c r="F102" s="93"/>
      <c r="G102" s="94"/>
      <c r="H102" s="94"/>
      <c r="I102" s="446"/>
    </row>
    <row r="103" spans="1:9" x14ac:dyDescent="0.25">
      <c r="A103" s="79" t="s">
        <v>166</v>
      </c>
      <c r="B103" s="77" t="s">
        <v>168</v>
      </c>
      <c r="C103" s="77" t="s">
        <v>179</v>
      </c>
      <c r="D103" s="77"/>
      <c r="E103" s="456" t="s">
        <v>182</v>
      </c>
      <c r="F103" s="457"/>
      <c r="G103" s="2">
        <f>SUM(G104)</f>
        <v>20000</v>
      </c>
      <c r="H103" s="2">
        <f>SUM(H104)</f>
        <v>20000</v>
      </c>
      <c r="I103" s="468">
        <f>SUM(H103/G103)*100</f>
        <v>100</v>
      </c>
    </row>
    <row r="104" spans="1:9" ht="15.75" customHeight="1" thickBot="1" x14ac:dyDescent="0.3">
      <c r="A104" s="85" t="s">
        <v>166</v>
      </c>
      <c r="B104" s="86" t="s">
        <v>168</v>
      </c>
      <c r="C104" s="86" t="s">
        <v>179</v>
      </c>
      <c r="D104" s="86" t="s">
        <v>229</v>
      </c>
      <c r="E104" s="458" t="s">
        <v>200</v>
      </c>
      <c r="F104" s="449"/>
      <c r="G104" s="28">
        <v>20000</v>
      </c>
      <c r="H104" s="28">
        <v>20000</v>
      </c>
      <c r="I104" s="474">
        <f>SUM(H104/G104*100)</f>
        <v>100</v>
      </c>
    </row>
    <row r="105" spans="1:9" ht="15.75" thickBot="1" x14ac:dyDescent="0.3">
      <c r="A105" s="92"/>
      <c r="B105" s="92"/>
      <c r="C105" s="92"/>
      <c r="D105" s="92"/>
      <c r="E105" s="93"/>
      <c r="F105" s="93"/>
      <c r="G105" s="94"/>
      <c r="H105" s="94"/>
      <c r="I105" s="475"/>
    </row>
    <row r="106" spans="1:9" ht="15.75" thickBot="1" x14ac:dyDescent="0.3">
      <c r="A106" s="476" t="s">
        <v>166</v>
      </c>
      <c r="B106" s="477" t="s">
        <v>168</v>
      </c>
      <c r="C106" s="477" t="s">
        <v>179</v>
      </c>
      <c r="D106" s="477" t="s">
        <v>235</v>
      </c>
      <c r="E106" s="452" t="s">
        <v>212</v>
      </c>
      <c r="F106" s="453"/>
      <c r="G106" s="478">
        <v>23010</v>
      </c>
      <c r="H106" s="478">
        <v>22500</v>
      </c>
      <c r="I106" s="479">
        <f>SUM(H106/G106)*100</f>
        <v>97.783572359843546</v>
      </c>
    </row>
    <row r="107" spans="1:9" ht="15.75" thickBot="1" x14ac:dyDescent="0.3">
      <c r="A107" s="95"/>
      <c r="B107" s="95"/>
      <c r="C107" s="95"/>
      <c r="D107" s="95"/>
      <c r="E107" s="480"/>
      <c r="F107" s="480"/>
      <c r="G107" s="97"/>
      <c r="H107" s="97"/>
      <c r="I107" s="481"/>
    </row>
    <row r="108" spans="1:9" s="181" customFormat="1" ht="15.75" customHeight="1" x14ac:dyDescent="0.25">
      <c r="A108" s="402" t="s">
        <v>166</v>
      </c>
      <c r="B108" s="403" t="s">
        <v>168</v>
      </c>
      <c r="C108" s="403" t="s">
        <v>179</v>
      </c>
      <c r="D108" s="403"/>
      <c r="E108" s="456" t="s">
        <v>350</v>
      </c>
      <c r="F108" s="457"/>
      <c r="G108" s="404">
        <f>SUM(G109)</f>
        <v>22830</v>
      </c>
      <c r="H108" s="404">
        <f>SUM(H109)</f>
        <v>80450</v>
      </c>
      <c r="I108" s="482">
        <f>SUM(H108/G108)*100</f>
        <v>352.38720981165136</v>
      </c>
    </row>
    <row r="109" spans="1:9" ht="12" customHeight="1" thickBot="1" x14ac:dyDescent="0.3">
      <c r="A109" s="87" t="s">
        <v>166</v>
      </c>
      <c r="B109" s="78" t="s">
        <v>168</v>
      </c>
      <c r="C109" s="88" t="s">
        <v>179</v>
      </c>
      <c r="D109" s="88" t="s">
        <v>235</v>
      </c>
      <c r="E109" s="458" t="s">
        <v>351</v>
      </c>
      <c r="F109" s="449"/>
      <c r="G109" s="72">
        <v>22830</v>
      </c>
      <c r="H109" s="257">
        <v>80450</v>
      </c>
      <c r="I109" s="470">
        <f>SUM(H109/G109*100)</f>
        <v>352.38720981165136</v>
      </c>
    </row>
    <row r="110" spans="1:9" ht="15.75" thickBot="1" x14ac:dyDescent="0.3">
      <c r="A110" s="95"/>
      <c r="B110" s="95"/>
      <c r="C110" s="95"/>
      <c r="D110" s="95"/>
      <c r="E110" s="96"/>
      <c r="F110" s="96"/>
      <c r="G110" s="97"/>
      <c r="H110" s="497"/>
      <c r="I110" s="497"/>
    </row>
    <row r="111" spans="1:9" x14ac:dyDescent="0.25">
      <c r="A111" s="79"/>
      <c r="B111" s="77"/>
      <c r="C111" s="77"/>
      <c r="D111" s="77"/>
      <c r="E111" s="456" t="s">
        <v>177</v>
      </c>
      <c r="F111" s="457"/>
      <c r="G111" s="2">
        <v>7</v>
      </c>
      <c r="H111" s="2">
        <v>6</v>
      </c>
      <c r="I111" s="468">
        <f>SUM(H111/G111)*100</f>
        <v>85.714285714285708</v>
      </c>
    </row>
    <row r="112" spans="1:9" ht="18.75" customHeight="1" thickBot="1" x14ac:dyDescent="0.3">
      <c r="A112" s="83"/>
      <c r="B112" s="84"/>
      <c r="C112" s="84"/>
      <c r="D112" s="84"/>
      <c r="E112" s="495" t="s">
        <v>214</v>
      </c>
      <c r="F112" s="496"/>
      <c r="G112" s="82">
        <f>SUM(G94+G97+G99+G103+G108+G106)</f>
        <v>270320</v>
      </c>
      <c r="H112" s="82">
        <f>SUM(H94+H97+H99+H103+H108+H106)</f>
        <v>310440</v>
      </c>
      <c r="I112" s="472">
        <f>SUM(H112/G112)*100</f>
        <v>114.84166913287955</v>
      </c>
    </row>
    <row r="113" spans="1:9" s="408" customFormat="1" ht="13.5" customHeight="1" x14ac:dyDescent="0.25">
      <c r="A113" s="106"/>
      <c r="B113" s="106"/>
      <c r="C113" s="106"/>
      <c r="D113" s="106"/>
      <c r="E113" s="107"/>
      <c r="F113" s="107"/>
      <c r="G113" s="108"/>
      <c r="H113" s="108"/>
      <c r="I113" s="483"/>
    </row>
    <row r="114" spans="1:9" s="408" customFormat="1" ht="15.75" customHeight="1" x14ac:dyDescent="0.25">
      <c r="A114" s="106"/>
      <c r="B114" s="106"/>
      <c r="C114" s="106"/>
      <c r="D114" s="106"/>
      <c r="E114" s="107"/>
      <c r="F114" s="107"/>
      <c r="G114" s="108"/>
      <c r="H114" s="108"/>
      <c r="I114" s="483"/>
    </row>
    <row r="115" spans="1:9" s="408" customFormat="1" ht="22.5" customHeight="1" x14ac:dyDescent="0.25">
      <c r="A115" s="106"/>
      <c r="B115" s="106"/>
      <c r="C115" s="106"/>
      <c r="D115" s="106"/>
      <c r="E115" s="107"/>
      <c r="F115" s="107"/>
      <c r="G115" s="108"/>
      <c r="H115" s="108"/>
      <c r="I115" s="483"/>
    </row>
    <row r="116" spans="1:9" s="408" customFormat="1" ht="15" customHeight="1" x14ac:dyDescent="0.25">
      <c r="A116" s="106"/>
      <c r="B116" s="106"/>
      <c r="C116" s="106"/>
      <c r="D116" s="106"/>
      <c r="E116" s="107"/>
      <c r="F116" s="107"/>
      <c r="G116" s="108"/>
      <c r="H116" s="108"/>
      <c r="I116" s="483"/>
    </row>
    <row r="117" spans="1:9" s="408" customFormat="1" x14ac:dyDescent="0.25">
      <c r="A117" s="106"/>
      <c r="B117" s="106"/>
      <c r="C117" s="106"/>
      <c r="D117" s="106"/>
      <c r="E117" s="107"/>
      <c r="F117" s="107"/>
      <c r="G117" s="108"/>
      <c r="H117" s="108"/>
      <c r="I117" s="483"/>
    </row>
    <row r="118" spans="1:9" s="408" customFormat="1" ht="8.25" customHeight="1" thickBot="1" x14ac:dyDescent="0.3">
      <c r="A118" s="446"/>
      <c r="B118" s="446"/>
      <c r="C118" s="446"/>
      <c r="D118" s="446"/>
      <c r="E118" s="446"/>
      <c r="F118" s="446"/>
      <c r="G118" s="446"/>
      <c r="H118" s="446"/>
      <c r="I118" s="446"/>
    </row>
    <row r="119" spans="1:9" s="408" customFormat="1" ht="15.75" thickBot="1" x14ac:dyDescent="0.3">
      <c r="A119" s="844" t="s">
        <v>455</v>
      </c>
      <c r="B119" s="845"/>
      <c r="C119" s="845"/>
      <c r="D119" s="845"/>
      <c r="E119" s="845"/>
      <c r="F119" s="845"/>
      <c r="G119" s="845"/>
      <c r="H119" s="845"/>
      <c r="I119" s="846"/>
    </row>
    <row r="120" spans="1:9" s="408" customFormat="1" ht="70.5" thickBot="1" x14ac:dyDescent="0.3">
      <c r="A120" s="463" t="s">
        <v>3</v>
      </c>
      <c r="B120" s="463" t="s">
        <v>4</v>
      </c>
      <c r="C120" s="463" t="s">
        <v>173</v>
      </c>
      <c r="D120" s="464" t="s">
        <v>174</v>
      </c>
      <c r="E120" s="465" t="s">
        <v>0</v>
      </c>
      <c r="F120" s="466" t="s">
        <v>1</v>
      </c>
      <c r="G120" s="464" t="s">
        <v>456</v>
      </c>
      <c r="H120" s="464" t="s">
        <v>469</v>
      </c>
      <c r="I120" s="464" t="s">
        <v>2</v>
      </c>
    </row>
    <row r="121" spans="1:9" s="408" customFormat="1" ht="15.75" thickBot="1" x14ac:dyDescent="0.3">
      <c r="A121" s="492">
        <v>0</v>
      </c>
      <c r="B121" s="493"/>
      <c r="C121" s="494"/>
      <c r="D121" s="466">
        <v>1</v>
      </c>
      <c r="E121" s="466">
        <v>2</v>
      </c>
      <c r="F121" s="466">
        <v>3</v>
      </c>
      <c r="G121" s="466">
        <v>4</v>
      </c>
      <c r="H121" s="466">
        <v>5</v>
      </c>
      <c r="I121" s="466" t="s">
        <v>453</v>
      </c>
    </row>
    <row r="122" spans="1:9" s="408" customFormat="1" ht="15.75" thickBot="1" x14ac:dyDescent="0.3">
      <c r="A122" s="446"/>
      <c r="B122" s="446"/>
      <c r="C122" s="446"/>
      <c r="D122" s="446"/>
      <c r="E122" s="446"/>
      <c r="F122" s="446"/>
      <c r="G122" s="446"/>
      <c r="H122" s="446"/>
      <c r="I122" s="446"/>
    </row>
    <row r="123" spans="1:9" s="408" customFormat="1" ht="14.25" customHeight="1" thickBot="1" x14ac:dyDescent="0.3">
      <c r="A123" s="70"/>
      <c r="B123" s="73"/>
      <c r="C123" s="73"/>
      <c r="D123" s="74" t="s">
        <v>162</v>
      </c>
      <c r="E123" s="454" t="s">
        <v>414</v>
      </c>
      <c r="F123" s="454"/>
      <c r="G123" s="414"/>
      <c r="H123" s="414"/>
      <c r="I123" s="467"/>
    </row>
    <row r="124" spans="1:9" s="408" customFormat="1" ht="15" customHeight="1" thickBot="1" x14ac:dyDescent="0.3">
      <c r="A124" s="76"/>
      <c r="B124" s="76"/>
      <c r="C124" s="76"/>
      <c r="D124" s="76"/>
      <c r="E124" s="76"/>
      <c r="F124" s="76"/>
      <c r="G124" s="76"/>
      <c r="H124" s="76"/>
      <c r="I124" s="446"/>
    </row>
    <row r="125" spans="1:9" s="408" customFormat="1" x14ac:dyDescent="0.25">
      <c r="A125" s="79" t="s">
        <v>166</v>
      </c>
      <c r="B125" s="77" t="s">
        <v>169</v>
      </c>
      <c r="C125" s="77" t="s">
        <v>179</v>
      </c>
      <c r="D125" s="77"/>
      <c r="E125" s="456" t="s">
        <v>175</v>
      </c>
      <c r="F125" s="457"/>
      <c r="G125" s="2">
        <f>SUM(G126+G127)</f>
        <v>85320</v>
      </c>
      <c r="H125" s="2">
        <f>SUM(H126+H127)</f>
        <v>87750</v>
      </c>
      <c r="I125" s="468">
        <f>SUM(H125/G125)*100</f>
        <v>102.84810126582278</v>
      </c>
    </row>
    <row r="126" spans="1:9" s="408" customFormat="1" x14ac:dyDescent="0.25">
      <c r="A126" s="81" t="s">
        <v>166</v>
      </c>
      <c r="B126" s="78" t="s">
        <v>169</v>
      </c>
      <c r="C126" s="78" t="s">
        <v>179</v>
      </c>
      <c r="D126" s="78" t="s">
        <v>218</v>
      </c>
      <c r="E126" s="455" t="s">
        <v>192</v>
      </c>
      <c r="F126" s="450"/>
      <c r="G126" s="71">
        <v>74800</v>
      </c>
      <c r="H126" s="71">
        <v>77150</v>
      </c>
      <c r="I126" s="469">
        <f>SUM(H126/G126*100)</f>
        <v>103.14171122994654</v>
      </c>
    </row>
    <row r="127" spans="1:9" s="408" customFormat="1" ht="14.25" customHeight="1" thickBot="1" x14ac:dyDescent="0.3">
      <c r="A127" s="87" t="s">
        <v>166</v>
      </c>
      <c r="B127" s="78" t="s">
        <v>169</v>
      </c>
      <c r="C127" s="88" t="s">
        <v>179</v>
      </c>
      <c r="D127" s="88" t="s">
        <v>218</v>
      </c>
      <c r="E127" s="458" t="s">
        <v>193</v>
      </c>
      <c r="F127" s="449"/>
      <c r="G127" s="72">
        <v>10520</v>
      </c>
      <c r="H127" s="72">
        <v>10600</v>
      </c>
      <c r="I127" s="470">
        <f>SUM(H127/G127*100)</f>
        <v>100.76045627376426</v>
      </c>
    </row>
    <row r="128" spans="1:9" s="408" customFormat="1" ht="15.75" thickBot="1" x14ac:dyDescent="0.3">
      <c r="A128" s="98" t="s">
        <v>166</v>
      </c>
      <c r="B128" s="77" t="s">
        <v>169</v>
      </c>
      <c r="C128" s="99" t="s">
        <v>179</v>
      </c>
      <c r="D128" s="99" t="s">
        <v>218</v>
      </c>
      <c r="E128" s="452" t="s">
        <v>283</v>
      </c>
      <c r="F128" s="453"/>
      <c r="G128" s="100">
        <v>7920</v>
      </c>
      <c r="H128" s="100">
        <v>8260</v>
      </c>
      <c r="I128" s="471">
        <f>SUM(H128/G128)*100</f>
        <v>104.2929292929293</v>
      </c>
    </row>
    <row r="129" spans="1:17" s="408" customFormat="1" ht="15.75" thickBot="1" x14ac:dyDescent="0.3">
      <c r="A129" s="95"/>
      <c r="B129" s="95"/>
      <c r="C129" s="95"/>
      <c r="D129" s="95"/>
      <c r="E129" s="480"/>
      <c r="F129" s="480"/>
      <c r="G129" s="484"/>
      <c r="H129" s="484"/>
      <c r="I129" s="481"/>
    </row>
    <row r="130" spans="1:17" s="408" customFormat="1" x14ac:dyDescent="0.25">
      <c r="A130" s="402" t="s">
        <v>166</v>
      </c>
      <c r="B130" s="77" t="s">
        <v>169</v>
      </c>
      <c r="C130" s="403" t="s">
        <v>179</v>
      </c>
      <c r="D130" s="403"/>
      <c r="E130" s="460" t="s">
        <v>201</v>
      </c>
      <c r="F130" s="461"/>
      <c r="G130" s="404">
        <f>SUM(G131)</f>
        <v>20000</v>
      </c>
      <c r="H130" s="404">
        <f>SUM(H131)</f>
        <v>1500</v>
      </c>
      <c r="I130" s="485">
        <v>0</v>
      </c>
    </row>
    <row r="131" spans="1:17" s="408" customFormat="1" ht="17.25" customHeight="1" thickBot="1" x14ac:dyDescent="0.3">
      <c r="A131" s="85" t="s">
        <v>166</v>
      </c>
      <c r="B131" s="78" t="s">
        <v>169</v>
      </c>
      <c r="C131" s="86" t="s">
        <v>179</v>
      </c>
      <c r="D131" s="86" t="s">
        <v>231</v>
      </c>
      <c r="E131" s="455" t="s">
        <v>206</v>
      </c>
      <c r="F131" s="450"/>
      <c r="G131" s="28">
        <v>20000</v>
      </c>
      <c r="H131" s="28">
        <v>1500</v>
      </c>
      <c r="I131" s="470">
        <f>SUM(H131/G131*100)</f>
        <v>7.5</v>
      </c>
    </row>
    <row r="132" spans="1:17" ht="13.5" customHeight="1" thickBot="1" x14ac:dyDescent="0.3">
      <c r="A132" s="101"/>
      <c r="B132" s="101"/>
      <c r="C132" s="101"/>
      <c r="D132" s="101"/>
      <c r="E132" s="102"/>
      <c r="F132" s="102"/>
      <c r="G132" s="102"/>
      <c r="H132" s="102"/>
      <c r="I132" s="446"/>
    </row>
    <row r="133" spans="1:17" s="181" customFormat="1" ht="19.5" customHeight="1" x14ac:dyDescent="0.25">
      <c r="A133" s="79" t="s">
        <v>166</v>
      </c>
      <c r="B133" s="77" t="s">
        <v>169</v>
      </c>
      <c r="C133" s="77" t="s">
        <v>179</v>
      </c>
      <c r="D133" s="77"/>
      <c r="E133" s="842" t="s">
        <v>176</v>
      </c>
      <c r="F133" s="843"/>
      <c r="G133" s="2">
        <f>SUM(G134:G136)</f>
        <v>2352150</v>
      </c>
      <c r="H133" s="2">
        <f>SUM(H134:H136)</f>
        <v>1755400</v>
      </c>
      <c r="I133" s="468">
        <f>SUM(H133/G133)*100</f>
        <v>74.629594201050097</v>
      </c>
      <c r="J133" s="751"/>
      <c r="K133" s="741"/>
      <c r="L133" s="741"/>
      <c r="M133" s="741"/>
      <c r="N133" s="741"/>
      <c r="O133" s="741"/>
      <c r="P133" s="741"/>
      <c r="Q133" s="741"/>
    </row>
    <row r="134" spans="1:17" ht="22.5" customHeight="1" x14ac:dyDescent="0.25">
      <c r="A134" s="81" t="s">
        <v>166</v>
      </c>
      <c r="B134" s="78" t="s">
        <v>169</v>
      </c>
      <c r="C134" s="78" t="s">
        <v>179</v>
      </c>
      <c r="D134" s="110" t="s">
        <v>232</v>
      </c>
      <c r="E134" s="455" t="s">
        <v>207</v>
      </c>
      <c r="F134" s="450"/>
      <c r="G134" s="71">
        <v>1650500</v>
      </c>
      <c r="H134" s="71">
        <v>1245000</v>
      </c>
      <c r="I134" s="469">
        <f>SUM(H134/G134*100)</f>
        <v>75.431687367464406</v>
      </c>
    </row>
    <row r="135" spans="1:17" ht="15" customHeight="1" x14ac:dyDescent="0.25">
      <c r="A135" s="81" t="s">
        <v>166</v>
      </c>
      <c r="B135" s="78" t="s">
        <v>169</v>
      </c>
      <c r="C135" s="78" t="s">
        <v>179</v>
      </c>
      <c r="D135" s="78" t="s">
        <v>233</v>
      </c>
      <c r="E135" s="455" t="s">
        <v>208</v>
      </c>
      <c r="F135" s="450"/>
      <c r="G135" s="71">
        <v>14150</v>
      </c>
      <c r="H135" s="71">
        <v>14150</v>
      </c>
      <c r="I135" s="469">
        <f>SUM(H135/G135*100)</f>
        <v>100</v>
      </c>
    </row>
    <row r="136" spans="1:17" ht="15.75" thickBot="1" x14ac:dyDescent="0.3">
      <c r="A136" s="87" t="s">
        <v>166</v>
      </c>
      <c r="B136" s="88" t="s">
        <v>169</v>
      </c>
      <c r="C136" s="88" t="s">
        <v>179</v>
      </c>
      <c r="D136" s="88" t="s">
        <v>234</v>
      </c>
      <c r="E136" s="458" t="s">
        <v>440</v>
      </c>
      <c r="F136" s="449"/>
      <c r="G136" s="72">
        <v>687500</v>
      </c>
      <c r="H136" s="72">
        <v>496250</v>
      </c>
      <c r="I136" s="486">
        <f>SUM(H136/G136*100)</f>
        <v>72.181818181818187</v>
      </c>
    </row>
    <row r="137" spans="1:17" ht="8.25" customHeight="1" thickBot="1" x14ac:dyDescent="0.3">
      <c r="A137" s="91"/>
      <c r="B137" s="91"/>
      <c r="C137" s="91"/>
      <c r="D137" s="91"/>
      <c r="E137" s="65"/>
      <c r="F137" s="65"/>
      <c r="G137" s="66"/>
      <c r="H137" s="498"/>
      <c r="I137" s="498"/>
    </row>
    <row r="138" spans="1:17" x14ac:dyDescent="0.25">
      <c r="A138" s="79"/>
      <c r="B138" s="77"/>
      <c r="C138" s="77"/>
      <c r="D138" s="77"/>
      <c r="E138" s="456" t="s">
        <v>288</v>
      </c>
      <c r="F138" s="457"/>
      <c r="G138" s="2">
        <v>3</v>
      </c>
      <c r="H138" s="2">
        <v>3</v>
      </c>
      <c r="I138" s="468">
        <f>SUM(H138/G138)*100</f>
        <v>100</v>
      </c>
    </row>
    <row r="139" spans="1:17" s="171" customFormat="1" ht="15.75" thickBot="1" x14ac:dyDescent="0.3">
      <c r="A139" s="83"/>
      <c r="B139" s="84"/>
      <c r="C139" s="84"/>
      <c r="D139" s="84"/>
      <c r="E139" s="495" t="s">
        <v>415</v>
      </c>
      <c r="F139" s="496"/>
      <c r="G139" s="82">
        <f>SUM(G133+G130+G128+G125)</f>
        <v>2465390</v>
      </c>
      <c r="H139" s="82">
        <f>SUM(H133+H130+H128+H125)</f>
        <v>1852910</v>
      </c>
      <c r="I139" s="472">
        <f>SUM(H139/G139)*100</f>
        <v>75.156871732261436</v>
      </c>
    </row>
    <row r="140" spans="1:17" x14ac:dyDescent="0.25">
      <c r="A140" s="106"/>
      <c r="B140" s="106"/>
      <c r="C140" s="106"/>
      <c r="D140" s="106"/>
      <c r="E140" s="107"/>
      <c r="F140" s="107"/>
      <c r="G140" s="108"/>
      <c r="H140" s="108"/>
      <c r="I140" s="483"/>
    </row>
    <row r="141" spans="1:17" x14ac:dyDescent="0.25">
      <c r="A141" s="106"/>
      <c r="B141" s="106"/>
      <c r="C141" s="106"/>
      <c r="D141" s="106"/>
      <c r="E141" s="107"/>
      <c r="F141" s="107"/>
      <c r="G141" s="108"/>
      <c r="H141" s="108"/>
      <c r="I141" s="483"/>
    </row>
    <row r="142" spans="1:17" x14ac:dyDescent="0.25">
      <c r="A142" s="106"/>
      <c r="B142" s="106"/>
      <c r="C142" s="106"/>
      <c r="D142" s="106"/>
      <c r="E142" s="107"/>
      <c r="F142" s="107"/>
      <c r="G142" s="108"/>
      <c r="H142" s="108"/>
      <c r="I142" s="483"/>
    </row>
    <row r="143" spans="1:17" ht="13.5" customHeight="1" x14ac:dyDescent="0.25">
      <c r="A143" s="106"/>
      <c r="B143" s="106"/>
      <c r="C143" s="106"/>
      <c r="D143" s="106"/>
      <c r="E143" s="107"/>
      <c r="F143" s="107"/>
      <c r="G143" s="108"/>
      <c r="H143" s="108"/>
      <c r="I143" s="483"/>
    </row>
    <row r="144" spans="1:17" x14ac:dyDescent="0.25">
      <c r="A144" s="106"/>
      <c r="B144" s="106"/>
      <c r="C144" s="106"/>
      <c r="D144" s="106"/>
      <c r="E144" s="107"/>
      <c r="F144" s="107"/>
      <c r="G144" s="108"/>
      <c r="H144" s="108"/>
      <c r="I144" s="483"/>
    </row>
    <row r="145" spans="1:13" ht="15.75" thickBot="1" x14ac:dyDescent="0.3">
      <c r="A145" s="106"/>
      <c r="B145" s="106"/>
      <c r="C145" s="106"/>
      <c r="D145" s="106"/>
      <c r="E145" s="107"/>
      <c r="F145" s="107"/>
      <c r="G145" s="108"/>
      <c r="H145" s="108"/>
      <c r="I145" s="446"/>
    </row>
    <row r="146" spans="1:13" s="181" customFormat="1" ht="15.75" thickBot="1" x14ac:dyDescent="0.3">
      <c r="A146" s="844" t="s">
        <v>455</v>
      </c>
      <c r="B146" s="845"/>
      <c r="C146" s="845"/>
      <c r="D146" s="845"/>
      <c r="E146" s="845"/>
      <c r="F146" s="845"/>
      <c r="G146" s="845"/>
      <c r="H146" s="845"/>
      <c r="I146" s="846"/>
    </row>
    <row r="147" spans="1:13" s="181" customFormat="1" ht="70.5" thickBot="1" x14ac:dyDescent="0.3">
      <c r="A147" s="463" t="s">
        <v>3</v>
      </c>
      <c r="B147" s="463" t="s">
        <v>4</v>
      </c>
      <c r="C147" s="463" t="s">
        <v>173</v>
      </c>
      <c r="D147" s="464" t="s">
        <v>174</v>
      </c>
      <c r="E147" s="465" t="s">
        <v>0</v>
      </c>
      <c r="F147" s="466" t="s">
        <v>1</v>
      </c>
      <c r="G147" s="464" t="s">
        <v>456</v>
      </c>
      <c r="H147" s="464" t="s">
        <v>469</v>
      </c>
      <c r="I147" s="464" t="s">
        <v>2</v>
      </c>
    </row>
    <row r="148" spans="1:13" s="181" customFormat="1" ht="15.75" thickBot="1" x14ac:dyDescent="0.3">
      <c r="A148" s="492">
        <v>0</v>
      </c>
      <c r="B148" s="493"/>
      <c r="C148" s="494"/>
      <c r="D148" s="466">
        <v>1</v>
      </c>
      <c r="E148" s="466">
        <v>2</v>
      </c>
      <c r="F148" s="466">
        <v>3</v>
      </c>
      <c r="G148" s="466">
        <v>4</v>
      </c>
      <c r="H148" s="466">
        <v>5</v>
      </c>
      <c r="I148" s="466" t="s">
        <v>453</v>
      </c>
    </row>
    <row r="149" spans="1:13" ht="15.75" thickBot="1" x14ac:dyDescent="0.3">
      <c r="A149" s="446"/>
      <c r="B149" s="446"/>
      <c r="C149" s="446"/>
      <c r="D149" s="446"/>
      <c r="E149" s="446"/>
      <c r="F149" s="446"/>
      <c r="G149" s="446"/>
      <c r="H149" s="446"/>
      <c r="I149" s="446"/>
      <c r="M149" s="205"/>
    </row>
    <row r="150" spans="1:13" ht="15.75" thickBot="1" x14ac:dyDescent="0.3">
      <c r="A150" s="70"/>
      <c r="B150" s="73"/>
      <c r="C150" s="73"/>
      <c r="D150" s="74" t="s">
        <v>163</v>
      </c>
      <c r="E150" s="454" t="s">
        <v>416</v>
      </c>
      <c r="F150" s="454"/>
      <c r="G150" s="414"/>
      <c r="H150" s="414"/>
      <c r="I150" s="467"/>
    </row>
    <row r="151" spans="1:13" ht="15.75" thickBot="1" x14ac:dyDescent="0.3">
      <c r="A151" s="76"/>
      <c r="B151" s="76"/>
      <c r="C151" s="76"/>
      <c r="D151" s="76"/>
      <c r="E151" s="76"/>
      <c r="F151" s="76"/>
      <c r="G151" s="76"/>
      <c r="H151" s="76"/>
      <c r="I151" s="446"/>
    </row>
    <row r="152" spans="1:13" x14ac:dyDescent="0.25">
      <c r="A152" s="79" t="s">
        <v>166</v>
      </c>
      <c r="B152" s="77" t="s">
        <v>170</v>
      </c>
      <c r="C152" s="77" t="s">
        <v>179</v>
      </c>
      <c r="D152" s="77"/>
      <c r="E152" s="456" t="s">
        <v>175</v>
      </c>
      <c r="F152" s="457"/>
      <c r="G152" s="2">
        <f>SUM(G153+G154)</f>
        <v>282570</v>
      </c>
      <c r="H152" s="2">
        <f>SUM(H153+H154)</f>
        <v>317450</v>
      </c>
      <c r="I152" s="468">
        <f>SUM(H152/G152)*100</f>
        <v>112.34384400325584</v>
      </c>
    </row>
    <row r="153" spans="1:13" x14ac:dyDescent="0.25">
      <c r="A153" s="81" t="s">
        <v>166</v>
      </c>
      <c r="B153" s="78" t="s">
        <v>170</v>
      </c>
      <c r="C153" s="78" t="s">
        <v>179</v>
      </c>
      <c r="D153" s="78" t="s">
        <v>218</v>
      </c>
      <c r="E153" s="455" t="s">
        <v>192</v>
      </c>
      <c r="F153" s="450"/>
      <c r="G153" s="71">
        <v>235520</v>
      </c>
      <c r="H153" s="71">
        <v>270020</v>
      </c>
      <c r="I153" s="469">
        <f>SUM(H153/G153*100)</f>
        <v>114.6484375</v>
      </c>
    </row>
    <row r="154" spans="1:13" ht="15.75" thickBot="1" x14ac:dyDescent="0.3">
      <c r="A154" s="87" t="s">
        <v>166</v>
      </c>
      <c r="B154" s="78" t="s">
        <v>170</v>
      </c>
      <c r="C154" s="88" t="s">
        <v>179</v>
      </c>
      <c r="D154" s="88" t="s">
        <v>218</v>
      </c>
      <c r="E154" s="458" t="s">
        <v>193</v>
      </c>
      <c r="F154" s="449"/>
      <c r="G154" s="72">
        <v>47050</v>
      </c>
      <c r="H154" s="72">
        <v>47430</v>
      </c>
      <c r="I154" s="470">
        <f>SUM(H154/G154*100)</f>
        <v>100.80765143464399</v>
      </c>
    </row>
    <row r="155" spans="1:13" ht="15.75" thickBot="1" x14ac:dyDescent="0.3">
      <c r="A155" s="98" t="s">
        <v>166</v>
      </c>
      <c r="B155" s="77" t="s">
        <v>170</v>
      </c>
      <c r="C155" s="99" t="s">
        <v>179</v>
      </c>
      <c r="D155" s="99" t="s">
        <v>218</v>
      </c>
      <c r="E155" s="452" t="s">
        <v>283</v>
      </c>
      <c r="F155" s="453"/>
      <c r="G155" s="100">
        <v>24940</v>
      </c>
      <c r="H155" s="100">
        <v>28880</v>
      </c>
      <c r="I155" s="471">
        <f>SUM(H155/G155)*100</f>
        <v>115.79791499599037</v>
      </c>
    </row>
    <row r="156" spans="1:13" s="181" customFormat="1" ht="15.75" thickBot="1" x14ac:dyDescent="0.3">
      <c r="A156" s="101"/>
      <c r="B156" s="101"/>
      <c r="C156" s="101"/>
      <c r="D156" s="101"/>
      <c r="E156" s="102"/>
      <c r="F156" s="102"/>
      <c r="G156" s="102"/>
      <c r="H156" s="102"/>
      <c r="I156" s="446"/>
    </row>
    <row r="157" spans="1:13" s="181" customFormat="1" x14ac:dyDescent="0.25">
      <c r="A157" s="79" t="s">
        <v>166</v>
      </c>
      <c r="B157" s="77" t="s">
        <v>170</v>
      </c>
      <c r="C157" s="77" t="s">
        <v>179</v>
      </c>
      <c r="D157" s="77"/>
      <c r="E157" s="456" t="s">
        <v>181</v>
      </c>
      <c r="F157" s="457"/>
      <c r="G157" s="2">
        <f>SUM(G158:G160)</f>
        <v>728000</v>
      </c>
      <c r="H157" s="2">
        <f>SUM(H158:H160)</f>
        <v>605000</v>
      </c>
      <c r="I157" s="468">
        <f>SUM(H157/G157)*100</f>
        <v>83.104395604395606</v>
      </c>
    </row>
    <row r="158" spans="1:13" s="181" customFormat="1" x14ac:dyDescent="0.25">
      <c r="A158" s="81" t="s">
        <v>166</v>
      </c>
      <c r="B158" s="78" t="s">
        <v>170</v>
      </c>
      <c r="C158" s="78" t="s">
        <v>179</v>
      </c>
      <c r="D158" s="78" t="s">
        <v>221</v>
      </c>
      <c r="E158" s="455" t="s">
        <v>184</v>
      </c>
      <c r="F158" s="450"/>
      <c r="G158" s="71">
        <v>295000</v>
      </c>
      <c r="H158" s="71">
        <v>220000</v>
      </c>
      <c r="I158" s="469">
        <f>SUM(H158/G158*100)</f>
        <v>74.576271186440678</v>
      </c>
    </row>
    <row r="159" spans="1:13" ht="13.5" customHeight="1" x14ac:dyDescent="0.25">
      <c r="A159" s="81" t="s">
        <v>166</v>
      </c>
      <c r="B159" s="78" t="s">
        <v>170</v>
      </c>
      <c r="C159" s="78" t="s">
        <v>179</v>
      </c>
      <c r="D159" s="78" t="s">
        <v>222</v>
      </c>
      <c r="E159" s="455" t="s">
        <v>185</v>
      </c>
      <c r="F159" s="450"/>
      <c r="G159" s="71">
        <v>250000</v>
      </c>
      <c r="H159" s="71">
        <v>245000</v>
      </c>
      <c r="I159" s="469">
        <f>SUM(H159/G159*100)</f>
        <v>98</v>
      </c>
    </row>
    <row r="160" spans="1:13" ht="15.75" customHeight="1" thickBot="1" x14ac:dyDescent="0.3">
      <c r="A160" s="81" t="s">
        <v>166</v>
      </c>
      <c r="B160" s="78" t="s">
        <v>170</v>
      </c>
      <c r="C160" s="78" t="s">
        <v>179</v>
      </c>
      <c r="D160" s="78" t="s">
        <v>218</v>
      </c>
      <c r="E160" s="447" t="s">
        <v>188</v>
      </c>
      <c r="F160" s="447"/>
      <c r="G160" s="71">
        <v>183000</v>
      </c>
      <c r="H160" s="71">
        <v>140000</v>
      </c>
      <c r="I160" s="486">
        <f>SUM(H160/G160*100)</f>
        <v>76.502732240437155</v>
      </c>
    </row>
    <row r="161" spans="1:9" x14ac:dyDescent="0.25">
      <c r="A161" s="79" t="s">
        <v>166</v>
      </c>
      <c r="B161" s="77" t="s">
        <v>170</v>
      </c>
      <c r="C161" s="77" t="s">
        <v>179</v>
      </c>
      <c r="D161" s="77"/>
      <c r="E161" s="456" t="s">
        <v>182</v>
      </c>
      <c r="F161" s="457"/>
      <c r="G161" s="2">
        <f>SUM(G162+G163+G164)</f>
        <v>150300</v>
      </c>
      <c r="H161" s="2">
        <f>SUM(H162+H163+H164)</f>
        <v>50500</v>
      </c>
      <c r="I161" s="468">
        <f>SUM(H161/G161)*100</f>
        <v>33.599467731204257</v>
      </c>
    </row>
    <row r="162" spans="1:9" s="181" customFormat="1" ht="12.75" customHeight="1" x14ac:dyDescent="0.25">
      <c r="A162" s="81" t="s">
        <v>166</v>
      </c>
      <c r="B162" s="78" t="s">
        <v>170</v>
      </c>
      <c r="C162" s="78" t="s">
        <v>179</v>
      </c>
      <c r="D162" s="78" t="s">
        <v>225</v>
      </c>
      <c r="E162" s="455" t="s">
        <v>197</v>
      </c>
      <c r="F162" s="450"/>
      <c r="G162" s="71">
        <v>300</v>
      </c>
      <c r="H162" s="71">
        <v>0</v>
      </c>
      <c r="I162" s="469">
        <f>SUM(H162/G162*100)</f>
        <v>0</v>
      </c>
    </row>
    <row r="163" spans="1:9" s="181" customFormat="1" ht="15" customHeight="1" x14ac:dyDescent="0.25">
      <c r="A163" s="81" t="s">
        <v>166</v>
      </c>
      <c r="B163" s="78" t="s">
        <v>170</v>
      </c>
      <c r="C163" s="78" t="s">
        <v>179</v>
      </c>
      <c r="D163" s="78" t="s">
        <v>229</v>
      </c>
      <c r="E163" s="455" t="s">
        <v>227</v>
      </c>
      <c r="F163" s="450"/>
      <c r="G163" s="71">
        <v>140000</v>
      </c>
      <c r="H163" s="71">
        <v>40500</v>
      </c>
      <c r="I163" s="469">
        <f>SUM(H163/G163*100)</f>
        <v>28.928571428571431</v>
      </c>
    </row>
    <row r="164" spans="1:9" ht="15.75" thickBot="1" x14ac:dyDescent="0.3">
      <c r="A164" s="87" t="s">
        <v>166</v>
      </c>
      <c r="B164" s="78" t="s">
        <v>170</v>
      </c>
      <c r="C164" s="88" t="s">
        <v>179</v>
      </c>
      <c r="D164" s="88" t="s">
        <v>230</v>
      </c>
      <c r="E164" s="458" t="s">
        <v>200</v>
      </c>
      <c r="F164" s="449"/>
      <c r="G164" s="72">
        <v>10000</v>
      </c>
      <c r="H164" s="72">
        <v>10000</v>
      </c>
      <c r="I164" s="486">
        <f>SUM(H164/G164*100)</f>
        <v>100</v>
      </c>
    </row>
    <row r="165" spans="1:9" ht="15.75" thickBot="1" x14ac:dyDescent="0.3">
      <c r="A165" s="92"/>
      <c r="B165" s="92"/>
      <c r="C165" s="92"/>
      <c r="D165" s="92"/>
      <c r="E165" s="93"/>
      <c r="F165" s="93"/>
      <c r="G165" s="94"/>
      <c r="H165" s="94"/>
      <c r="I165" s="446"/>
    </row>
    <row r="166" spans="1:9" x14ac:dyDescent="0.25">
      <c r="A166" s="79" t="s">
        <v>166</v>
      </c>
      <c r="B166" s="77" t="s">
        <v>170</v>
      </c>
      <c r="C166" s="77" t="s">
        <v>179</v>
      </c>
      <c r="D166" s="77"/>
      <c r="E166" s="456" t="s">
        <v>201</v>
      </c>
      <c r="F166" s="457"/>
      <c r="G166" s="2">
        <f>SUM(G167:G168)</f>
        <v>45000</v>
      </c>
      <c r="H166" s="2">
        <f>SUM(H167:H168)</f>
        <v>10000</v>
      </c>
      <c r="I166" s="468">
        <f>SUM(H166/G166)*100</f>
        <v>22.222222222222221</v>
      </c>
    </row>
    <row r="167" spans="1:9" x14ac:dyDescent="0.25">
      <c r="A167" s="85" t="s">
        <v>166</v>
      </c>
      <c r="B167" s="78" t="s">
        <v>170</v>
      </c>
      <c r="C167" s="86" t="s">
        <v>179</v>
      </c>
      <c r="D167" s="86" t="s">
        <v>231</v>
      </c>
      <c r="E167" s="455" t="s">
        <v>206</v>
      </c>
      <c r="F167" s="450"/>
      <c r="G167" s="28">
        <v>35000</v>
      </c>
      <c r="H167" s="28">
        <v>0</v>
      </c>
      <c r="I167" s="469">
        <f>SUM(H167/G167*100)</f>
        <v>0</v>
      </c>
    </row>
    <row r="168" spans="1:9" ht="15.75" thickBot="1" x14ac:dyDescent="0.3">
      <c r="A168" s="87" t="s">
        <v>166</v>
      </c>
      <c r="B168" s="88" t="s">
        <v>170</v>
      </c>
      <c r="C168" s="88" t="s">
        <v>179</v>
      </c>
      <c r="D168" s="88" t="s">
        <v>231</v>
      </c>
      <c r="E168" s="458" t="s">
        <v>324</v>
      </c>
      <c r="F168" s="449"/>
      <c r="G168" s="72">
        <v>10000</v>
      </c>
      <c r="H168" s="72">
        <v>10000</v>
      </c>
      <c r="I168" s="470">
        <f>SUM(H168/G168*100)</f>
        <v>100</v>
      </c>
    </row>
    <row r="169" spans="1:9" ht="15.75" thickBot="1" x14ac:dyDescent="0.3">
      <c r="A169" s="91"/>
      <c r="B169" s="91"/>
      <c r="C169" s="91"/>
      <c r="D169" s="91"/>
      <c r="E169" s="65"/>
      <c r="F169" s="65"/>
      <c r="G169" s="94"/>
      <c r="H169" s="498"/>
      <c r="I169" s="498"/>
    </row>
    <row r="170" spans="1:9" x14ac:dyDescent="0.25">
      <c r="A170" s="79"/>
      <c r="B170" s="77"/>
      <c r="C170" s="77"/>
      <c r="D170" s="77"/>
      <c r="E170" s="456" t="s">
        <v>288</v>
      </c>
      <c r="F170" s="457"/>
      <c r="G170" s="2">
        <v>13</v>
      </c>
      <c r="H170" s="2">
        <v>12</v>
      </c>
      <c r="I170" s="468">
        <f>SUM(H170/G170)*100</f>
        <v>92.307692307692307</v>
      </c>
    </row>
    <row r="171" spans="1:9" s="419" customFormat="1" ht="15.75" thickBot="1" x14ac:dyDescent="0.3">
      <c r="A171" s="83"/>
      <c r="B171" s="84"/>
      <c r="C171" s="84"/>
      <c r="D171" s="84"/>
      <c r="E171" s="495" t="s">
        <v>417</v>
      </c>
      <c r="F171" s="496"/>
      <c r="G171" s="82">
        <f>SUM(G166+G161+G157+G155+G152)</f>
        <v>1230810</v>
      </c>
      <c r="H171" s="82">
        <f>SUM(H166+H161+H157+H155+H152)</f>
        <v>1011830</v>
      </c>
      <c r="I171" s="472">
        <f>SUM(H171/G171)*100</f>
        <v>82.208464344618577</v>
      </c>
    </row>
    <row r="172" spans="1:9" x14ac:dyDescent="0.25">
      <c r="A172" s="106"/>
      <c r="B172" s="106"/>
      <c r="C172" s="106"/>
      <c r="D172" s="106"/>
      <c r="E172" s="107"/>
      <c r="F172" s="107"/>
      <c r="G172" s="108"/>
      <c r="H172" s="108"/>
      <c r="I172" s="483"/>
    </row>
    <row r="173" spans="1:9" x14ac:dyDescent="0.25">
      <c r="A173" s="106"/>
      <c r="B173" s="106"/>
      <c r="C173" s="106"/>
      <c r="D173" s="106"/>
      <c r="E173" s="107"/>
      <c r="F173" s="107"/>
      <c r="G173" s="108"/>
      <c r="H173" s="108"/>
      <c r="I173" s="483"/>
    </row>
    <row r="174" spans="1:9" ht="11.25" customHeight="1" thickBot="1" x14ac:dyDescent="0.3">
      <c r="A174" s="446"/>
      <c r="B174" s="446"/>
      <c r="C174" s="446"/>
      <c r="D174" s="446"/>
      <c r="E174" s="446"/>
      <c r="F174" s="446"/>
      <c r="G174" s="446"/>
      <c r="H174" s="499"/>
      <c r="I174" s="499"/>
    </row>
    <row r="175" spans="1:9" ht="15" customHeight="1" thickBot="1" x14ac:dyDescent="0.3">
      <c r="A175" s="844" t="s">
        <v>455</v>
      </c>
      <c r="B175" s="845"/>
      <c r="C175" s="845"/>
      <c r="D175" s="845"/>
      <c r="E175" s="845"/>
      <c r="F175" s="845"/>
      <c r="G175" s="845"/>
      <c r="H175" s="845"/>
      <c r="I175" s="846"/>
    </row>
    <row r="176" spans="1:9" ht="70.5" thickBot="1" x14ac:dyDescent="0.3">
      <c r="A176" s="463" t="s">
        <v>3</v>
      </c>
      <c r="B176" s="463" t="s">
        <v>4</v>
      </c>
      <c r="C176" s="463" t="s">
        <v>173</v>
      </c>
      <c r="D176" s="464" t="s">
        <v>174</v>
      </c>
      <c r="E176" s="465" t="s">
        <v>0</v>
      </c>
      <c r="F176" s="466" t="s">
        <v>1</v>
      </c>
      <c r="G176" s="464" t="s">
        <v>456</v>
      </c>
      <c r="H176" s="464" t="s">
        <v>469</v>
      </c>
      <c r="I176" s="464" t="s">
        <v>2</v>
      </c>
    </row>
    <row r="177" spans="1:9" ht="15.75" thickBot="1" x14ac:dyDescent="0.3">
      <c r="A177" s="492">
        <v>0</v>
      </c>
      <c r="B177" s="493"/>
      <c r="C177" s="494"/>
      <c r="D177" s="466">
        <v>1</v>
      </c>
      <c r="E177" s="466">
        <v>2</v>
      </c>
      <c r="F177" s="466">
        <v>3</v>
      </c>
      <c r="G177" s="466">
        <v>4</v>
      </c>
      <c r="H177" s="466">
        <v>5</v>
      </c>
      <c r="I177" s="466" t="s">
        <v>453</v>
      </c>
    </row>
    <row r="178" spans="1:9" ht="15.75" thickBot="1" x14ac:dyDescent="0.3">
      <c r="A178" s="446"/>
      <c r="B178" s="446"/>
      <c r="C178" s="446"/>
      <c r="D178" s="446"/>
      <c r="E178" s="446"/>
      <c r="F178" s="446"/>
      <c r="G178" s="446"/>
      <c r="H178" s="446"/>
      <c r="I178" s="446"/>
    </row>
    <row r="179" spans="1:9" s="181" customFormat="1" ht="15.75" thickBot="1" x14ac:dyDescent="0.3">
      <c r="A179" s="70"/>
      <c r="B179" s="73"/>
      <c r="C179" s="73"/>
      <c r="D179" s="74" t="s">
        <v>454</v>
      </c>
      <c r="E179" s="454" t="s">
        <v>213</v>
      </c>
      <c r="F179" s="454"/>
      <c r="G179" s="414"/>
      <c r="H179" s="414"/>
      <c r="I179" s="467"/>
    </row>
    <row r="180" spans="1:9" s="181" customFormat="1" ht="15.75" thickBot="1" x14ac:dyDescent="0.3">
      <c r="A180" s="76"/>
      <c r="B180" s="76"/>
      <c r="C180" s="76"/>
      <c r="D180" s="76"/>
      <c r="E180" s="76"/>
      <c r="F180" s="76"/>
      <c r="G180" s="76"/>
      <c r="H180" s="76"/>
      <c r="I180" s="446"/>
    </row>
    <row r="181" spans="1:9" s="408" customFormat="1" x14ac:dyDescent="0.25">
      <c r="A181" s="79" t="s">
        <v>166</v>
      </c>
      <c r="B181" s="77" t="s">
        <v>171</v>
      </c>
      <c r="C181" s="77" t="s">
        <v>179</v>
      </c>
      <c r="D181" s="77"/>
      <c r="E181" s="456" t="s">
        <v>175</v>
      </c>
      <c r="F181" s="457"/>
      <c r="G181" s="2">
        <f>SUM(G182+G183)</f>
        <v>251670</v>
      </c>
      <c r="H181" s="2">
        <f>SUM(H182+H183)</f>
        <v>287560</v>
      </c>
      <c r="I181" s="468">
        <f>SUM(H181/G181)*100</f>
        <v>114.26073826836731</v>
      </c>
    </row>
    <row r="182" spans="1:9" ht="18" customHeight="1" x14ac:dyDescent="0.25">
      <c r="A182" s="81" t="s">
        <v>166</v>
      </c>
      <c r="B182" s="78" t="s">
        <v>171</v>
      </c>
      <c r="C182" s="78" t="s">
        <v>179</v>
      </c>
      <c r="D182" s="78" t="s">
        <v>218</v>
      </c>
      <c r="E182" s="455" t="s">
        <v>192</v>
      </c>
      <c r="F182" s="450"/>
      <c r="G182" s="71">
        <v>215140</v>
      </c>
      <c r="H182" s="71">
        <v>250730</v>
      </c>
      <c r="I182" s="469">
        <f>SUM(H182/G182*100)</f>
        <v>116.54271637073535</v>
      </c>
    </row>
    <row r="183" spans="1:9" ht="20.25" customHeight="1" thickBot="1" x14ac:dyDescent="0.3">
      <c r="A183" s="85" t="s">
        <v>166</v>
      </c>
      <c r="B183" s="78" t="s">
        <v>171</v>
      </c>
      <c r="C183" s="86" t="s">
        <v>179</v>
      </c>
      <c r="D183" s="86" t="s">
        <v>218</v>
      </c>
      <c r="E183" s="458" t="s">
        <v>193</v>
      </c>
      <c r="F183" s="449"/>
      <c r="G183" s="71">
        <v>36530</v>
      </c>
      <c r="H183" s="71">
        <v>36830</v>
      </c>
      <c r="I183" s="470">
        <f>SUM(H183/G183*100)</f>
        <v>100.82124281412537</v>
      </c>
    </row>
    <row r="184" spans="1:9" ht="22.5" customHeight="1" thickBot="1" x14ac:dyDescent="0.3">
      <c r="A184" s="89" t="s">
        <v>166</v>
      </c>
      <c r="B184" s="77" t="s">
        <v>171</v>
      </c>
      <c r="C184" s="90" t="s">
        <v>179</v>
      </c>
      <c r="D184" s="90" t="s">
        <v>218</v>
      </c>
      <c r="E184" s="452" t="s">
        <v>283</v>
      </c>
      <c r="F184" s="453"/>
      <c r="G184" s="75">
        <v>22790</v>
      </c>
      <c r="H184" s="75">
        <v>26820</v>
      </c>
      <c r="I184" s="471">
        <f>SUM(H184/G184)*100</f>
        <v>117.68319438350154</v>
      </c>
    </row>
    <row r="185" spans="1:9" ht="15.75" thickBot="1" x14ac:dyDescent="0.3">
      <c r="A185" s="405"/>
      <c r="B185" s="405"/>
      <c r="C185" s="405"/>
      <c r="D185" s="405"/>
      <c r="E185" s="406"/>
      <c r="F185" s="406"/>
      <c r="G185" s="407"/>
      <c r="H185" s="407"/>
      <c r="I185" s="446"/>
    </row>
    <row r="186" spans="1:9" ht="12.75" customHeight="1" x14ac:dyDescent="0.25">
      <c r="A186" s="79" t="s">
        <v>166</v>
      </c>
      <c r="B186" s="77" t="s">
        <v>171</v>
      </c>
      <c r="C186" s="77" t="s">
        <v>179</v>
      </c>
      <c r="D186" s="77"/>
      <c r="E186" s="456" t="s">
        <v>181</v>
      </c>
      <c r="F186" s="457"/>
      <c r="G186" s="2">
        <f>SUM(G187:G189)</f>
        <v>78900</v>
      </c>
      <c r="H186" s="2">
        <f>SUM(H187:H189)</f>
        <v>50900</v>
      </c>
      <c r="I186" s="468">
        <f>SUM(H186/G186)*100</f>
        <v>64.512040557667945</v>
      </c>
    </row>
    <row r="187" spans="1:9" ht="16.5" customHeight="1" x14ac:dyDescent="0.25">
      <c r="A187" s="81" t="s">
        <v>166</v>
      </c>
      <c r="B187" s="78" t="s">
        <v>171</v>
      </c>
      <c r="C187" s="78" t="s">
        <v>179</v>
      </c>
      <c r="D187" s="78" t="s">
        <v>222</v>
      </c>
      <c r="E187" s="455" t="s">
        <v>185</v>
      </c>
      <c r="F187" s="450"/>
      <c r="G187" s="71">
        <v>28000</v>
      </c>
      <c r="H187" s="71">
        <v>0</v>
      </c>
      <c r="I187" s="469">
        <f>SUM(H187/G187*100)</f>
        <v>0</v>
      </c>
    </row>
    <row r="188" spans="1:9" x14ac:dyDescent="0.25">
      <c r="A188" s="81" t="s">
        <v>166</v>
      </c>
      <c r="B188" s="78" t="s">
        <v>171</v>
      </c>
      <c r="C188" s="78" t="s">
        <v>179</v>
      </c>
      <c r="D188" s="78" t="s">
        <v>221</v>
      </c>
      <c r="E188" s="455" t="s">
        <v>186</v>
      </c>
      <c r="F188" s="450"/>
      <c r="G188" s="71">
        <v>20000</v>
      </c>
      <c r="H188" s="71">
        <v>20000</v>
      </c>
      <c r="I188" s="469">
        <f>SUM(H188/G188*100)</f>
        <v>100</v>
      </c>
    </row>
    <row r="189" spans="1:9" ht="12.75" customHeight="1" x14ac:dyDescent="0.25">
      <c r="A189" s="81" t="s">
        <v>166</v>
      </c>
      <c r="B189" s="78" t="s">
        <v>171</v>
      </c>
      <c r="C189" s="78" t="s">
        <v>179</v>
      </c>
      <c r="D189" s="78" t="s">
        <v>222</v>
      </c>
      <c r="E189" s="455" t="s">
        <v>282</v>
      </c>
      <c r="F189" s="450"/>
      <c r="G189" s="254">
        <v>30900</v>
      </c>
      <c r="H189" s="254">
        <v>30900</v>
      </c>
      <c r="I189" s="469">
        <f>SUM(H189/G189*100)</f>
        <v>100</v>
      </c>
    </row>
    <row r="190" spans="1:9" ht="15.75" thickBot="1" x14ac:dyDescent="0.3">
      <c r="A190" s="80"/>
      <c r="B190" s="80"/>
      <c r="C190" s="80"/>
      <c r="D190" s="80"/>
      <c r="E190" s="446"/>
      <c r="F190" s="446"/>
      <c r="G190" s="446"/>
      <c r="H190" s="62"/>
      <c r="I190" s="446"/>
    </row>
    <row r="191" spans="1:9" ht="15" customHeight="1" x14ac:dyDescent="0.25">
      <c r="A191" s="79" t="s">
        <v>166</v>
      </c>
      <c r="B191" s="77" t="s">
        <v>171</v>
      </c>
      <c r="C191" s="77" t="s">
        <v>179</v>
      </c>
      <c r="D191" s="77"/>
      <c r="E191" s="840" t="s">
        <v>176</v>
      </c>
      <c r="F191" s="841"/>
      <c r="G191" s="2">
        <f>SUM(G192:G194)</f>
        <v>80000</v>
      </c>
      <c r="H191" s="2">
        <f>SUM(H192:H194)</f>
        <v>67000</v>
      </c>
      <c r="I191" s="468">
        <f>SUM(H191/G191)*100</f>
        <v>83.75</v>
      </c>
    </row>
    <row r="192" spans="1:9" x14ac:dyDescent="0.25">
      <c r="A192" s="511" t="s">
        <v>166</v>
      </c>
      <c r="B192" s="78" t="s">
        <v>171</v>
      </c>
      <c r="C192" s="512" t="s">
        <v>179</v>
      </c>
      <c r="D192" s="512" t="s">
        <v>235</v>
      </c>
      <c r="E192" s="839" t="s">
        <v>461</v>
      </c>
      <c r="F192" s="839"/>
      <c r="G192" s="150">
        <v>40000</v>
      </c>
      <c r="H192" s="150">
        <v>50000</v>
      </c>
      <c r="I192" s="487">
        <v>0</v>
      </c>
    </row>
    <row r="193" spans="1:9" x14ac:dyDescent="0.25">
      <c r="A193" s="176" t="s">
        <v>166</v>
      </c>
      <c r="B193" s="508" t="s">
        <v>171</v>
      </c>
      <c r="C193" s="177" t="s">
        <v>179</v>
      </c>
      <c r="D193" s="177" t="s">
        <v>235</v>
      </c>
      <c r="E193" s="509" t="s">
        <v>207</v>
      </c>
      <c r="F193" s="510"/>
      <c r="G193" s="178">
        <v>30000</v>
      </c>
      <c r="H193" s="178">
        <v>5000</v>
      </c>
      <c r="I193" s="487">
        <f>SUM(H193/G193*100)</f>
        <v>16.666666666666664</v>
      </c>
    </row>
    <row r="194" spans="1:9" ht="16.5" customHeight="1" thickBot="1" x14ac:dyDescent="0.3">
      <c r="A194" s="85" t="s">
        <v>166</v>
      </c>
      <c r="B194" s="78" t="s">
        <v>171</v>
      </c>
      <c r="C194" s="86" t="s">
        <v>179</v>
      </c>
      <c r="D194" s="86" t="s">
        <v>233</v>
      </c>
      <c r="E194" s="458" t="s">
        <v>216</v>
      </c>
      <c r="F194" s="449"/>
      <c r="G194" s="28">
        <v>10000</v>
      </c>
      <c r="H194" s="28">
        <v>12000</v>
      </c>
      <c r="I194" s="470">
        <f>SUM(H194/G194*100)</f>
        <v>120</v>
      </c>
    </row>
    <row r="195" spans="1:9" ht="15.75" thickBot="1" x14ac:dyDescent="0.3">
      <c r="A195" s="92"/>
      <c r="B195" s="92"/>
      <c r="C195" s="92"/>
      <c r="D195" s="92"/>
      <c r="E195" s="93"/>
      <c r="F195" s="93"/>
      <c r="G195" s="94"/>
      <c r="H195" s="94"/>
      <c r="I195" s="446"/>
    </row>
    <row r="196" spans="1:9" x14ac:dyDescent="0.25">
      <c r="A196" s="79"/>
      <c r="B196" s="77"/>
      <c r="C196" s="77"/>
      <c r="D196" s="77"/>
      <c r="E196" s="456" t="s">
        <v>177</v>
      </c>
      <c r="F196" s="457"/>
      <c r="G196" s="2">
        <v>11</v>
      </c>
      <c r="H196" s="2">
        <v>10</v>
      </c>
      <c r="I196" s="468">
        <f>SUM(H196/G196)*100</f>
        <v>90.909090909090907</v>
      </c>
    </row>
    <row r="197" spans="1:9" ht="15.75" thickBot="1" x14ac:dyDescent="0.3">
      <c r="A197" s="83"/>
      <c r="B197" s="84"/>
      <c r="C197" s="84"/>
      <c r="D197" s="84"/>
      <c r="E197" s="495" t="s">
        <v>215</v>
      </c>
      <c r="F197" s="496"/>
      <c r="G197" s="82">
        <f>SUM(G181+G184+G186+ G190+G191)</f>
        <v>433360</v>
      </c>
      <c r="H197" s="82">
        <f>SUM(H181+H184+H186+ H190+H191)</f>
        <v>432280</v>
      </c>
      <c r="I197" s="472">
        <f>SUM(H197/G197)*100</f>
        <v>99.750784567103565</v>
      </c>
    </row>
    <row r="198" spans="1:9" s="181" customFormat="1" x14ac:dyDescent="0.25">
      <c r="A198" s="446"/>
      <c r="B198" s="446"/>
      <c r="C198" s="446"/>
      <c r="D198" s="446"/>
      <c r="E198" s="446"/>
      <c r="F198" s="446"/>
      <c r="G198" s="446"/>
      <c r="H198" s="446"/>
      <c r="I198" s="448"/>
    </row>
    <row r="199" spans="1:9" s="181" customFormat="1" x14ac:dyDescent="0.25">
      <c r="A199" s="446"/>
      <c r="B199" s="446"/>
      <c r="C199" s="446"/>
      <c r="D199" s="446"/>
      <c r="E199" s="446"/>
      <c r="F199" s="446"/>
      <c r="G199" s="446"/>
      <c r="H199" s="446"/>
      <c r="I199" s="448"/>
    </row>
    <row r="200" spans="1:9" x14ac:dyDescent="0.25">
      <c r="A200" s="446"/>
      <c r="B200" s="446"/>
      <c r="C200" s="446"/>
      <c r="D200" s="446"/>
      <c r="E200" s="446"/>
      <c r="F200" s="446"/>
      <c r="G200" s="446"/>
      <c r="H200" s="446"/>
      <c r="I200" s="448"/>
    </row>
    <row r="201" spans="1:9" x14ac:dyDescent="0.25">
      <c r="A201" s="446"/>
      <c r="B201" s="446"/>
      <c r="C201" s="446"/>
      <c r="D201" s="446"/>
      <c r="E201" s="446"/>
      <c r="F201" s="446"/>
      <c r="G201" s="446"/>
      <c r="H201" s="446"/>
      <c r="I201" s="448"/>
    </row>
    <row r="202" spans="1:9" ht="13.5" customHeight="1" x14ac:dyDescent="0.25">
      <c r="A202" s="446"/>
      <c r="B202" s="446"/>
      <c r="C202" s="446"/>
      <c r="D202" s="446"/>
      <c r="E202" s="446"/>
      <c r="F202" s="446"/>
      <c r="G202" s="446"/>
      <c r="H202" s="446"/>
      <c r="I202" s="448"/>
    </row>
    <row r="203" spans="1:9" ht="17.25" customHeight="1" thickBot="1" x14ac:dyDescent="0.3">
      <c r="A203" s="446"/>
      <c r="B203" s="446"/>
      <c r="C203" s="446"/>
      <c r="D203" s="446"/>
      <c r="E203" s="446"/>
      <c r="F203" s="446"/>
      <c r="G203" s="446"/>
      <c r="H203" s="446"/>
      <c r="I203" s="446"/>
    </row>
    <row r="204" spans="1:9" ht="57.75" customHeight="1" thickBot="1" x14ac:dyDescent="0.3">
      <c r="A204" s="844" t="s">
        <v>455</v>
      </c>
      <c r="B204" s="845"/>
      <c r="C204" s="845"/>
      <c r="D204" s="845"/>
      <c r="E204" s="845"/>
      <c r="F204" s="845"/>
      <c r="G204" s="845"/>
      <c r="H204" s="845"/>
      <c r="I204" s="846"/>
    </row>
    <row r="205" spans="1:9" ht="70.5" thickBot="1" x14ac:dyDescent="0.3">
      <c r="A205" s="463" t="s">
        <v>3</v>
      </c>
      <c r="B205" s="463" t="s">
        <v>4</v>
      </c>
      <c r="C205" s="463" t="s">
        <v>173</v>
      </c>
      <c r="D205" s="464" t="s">
        <v>174</v>
      </c>
      <c r="E205" s="465" t="s">
        <v>0</v>
      </c>
      <c r="F205" s="466" t="s">
        <v>1</v>
      </c>
      <c r="G205" s="464" t="s">
        <v>456</v>
      </c>
      <c r="H205" s="464" t="s">
        <v>469</v>
      </c>
      <c r="I205" s="464" t="s">
        <v>2</v>
      </c>
    </row>
    <row r="206" spans="1:9" ht="15.75" thickBot="1" x14ac:dyDescent="0.3">
      <c r="A206" s="492">
        <v>0</v>
      </c>
      <c r="B206" s="493"/>
      <c r="C206" s="494"/>
      <c r="D206" s="466">
        <v>1</v>
      </c>
      <c r="E206" s="466">
        <v>2</v>
      </c>
      <c r="F206" s="466">
        <v>3</v>
      </c>
      <c r="G206" s="466">
        <v>4</v>
      </c>
      <c r="H206" s="466">
        <v>5</v>
      </c>
      <c r="I206" s="466" t="s">
        <v>453</v>
      </c>
    </row>
    <row r="207" spans="1:9" s="181" customFormat="1" ht="15.75" thickBot="1" x14ac:dyDescent="0.3">
      <c r="A207" s="446"/>
      <c r="B207" s="446"/>
      <c r="C207" s="446"/>
      <c r="D207" s="446"/>
      <c r="E207" s="446"/>
      <c r="F207" s="446"/>
      <c r="G207" s="446"/>
      <c r="H207" s="446"/>
      <c r="I207" s="446"/>
    </row>
    <row r="208" spans="1:9" ht="15" customHeight="1" thickBot="1" x14ac:dyDescent="0.3">
      <c r="A208" s="70"/>
      <c r="B208" s="73"/>
      <c r="C208" s="73"/>
      <c r="D208" s="74" t="s">
        <v>164</v>
      </c>
      <c r="E208" s="454" t="s">
        <v>195</v>
      </c>
      <c r="F208" s="454"/>
      <c r="G208" s="414"/>
      <c r="H208" s="414"/>
      <c r="I208" s="467"/>
    </row>
    <row r="209" spans="1:9" ht="15.75" thickBot="1" x14ac:dyDescent="0.3">
      <c r="A209" s="76"/>
      <c r="B209" s="76"/>
      <c r="C209" s="76"/>
      <c r="D209" s="76"/>
      <c r="E209" s="76"/>
      <c r="F209" s="76"/>
      <c r="G209" s="76"/>
      <c r="H209" s="76"/>
      <c r="I209" s="446"/>
    </row>
    <row r="210" spans="1:9" x14ac:dyDescent="0.25">
      <c r="A210" s="79" t="s">
        <v>166</v>
      </c>
      <c r="B210" s="77" t="s">
        <v>172</v>
      </c>
      <c r="C210" s="77" t="s">
        <v>179</v>
      </c>
      <c r="D210" s="77"/>
      <c r="E210" s="456" t="s">
        <v>175</v>
      </c>
      <c r="F210" s="457"/>
      <c r="G210" s="2">
        <f>SUM(G211+G212)</f>
        <v>289480</v>
      </c>
      <c r="H210" s="2">
        <f>SUM(H211+H212)</f>
        <v>321120</v>
      </c>
      <c r="I210" s="468">
        <f>SUM(H210/G210)*100</f>
        <v>110.92994334669062</v>
      </c>
    </row>
    <row r="211" spans="1:9" x14ac:dyDescent="0.25">
      <c r="A211" s="81" t="s">
        <v>166</v>
      </c>
      <c r="B211" s="78" t="s">
        <v>172</v>
      </c>
      <c r="C211" s="78" t="s">
        <v>179</v>
      </c>
      <c r="D211" s="78" t="s">
        <v>218</v>
      </c>
      <c r="E211" s="455" t="s">
        <v>192</v>
      </c>
      <c r="F211" s="450"/>
      <c r="G211" s="71">
        <v>245120</v>
      </c>
      <c r="H211" s="71">
        <v>278220</v>
      </c>
      <c r="I211" s="469">
        <f>SUM(H211/G211*100)</f>
        <v>113.50359007832897</v>
      </c>
    </row>
    <row r="212" spans="1:9" ht="15.75" thickBot="1" x14ac:dyDescent="0.3">
      <c r="A212" s="87" t="s">
        <v>166</v>
      </c>
      <c r="B212" s="78" t="s">
        <v>172</v>
      </c>
      <c r="C212" s="88" t="s">
        <v>179</v>
      </c>
      <c r="D212" s="88" t="s">
        <v>218</v>
      </c>
      <c r="E212" s="458" t="s">
        <v>193</v>
      </c>
      <c r="F212" s="449"/>
      <c r="G212" s="72">
        <v>44360</v>
      </c>
      <c r="H212" s="72">
        <v>42900</v>
      </c>
      <c r="I212" s="470">
        <f>SUM(H212/G212*100)</f>
        <v>96.70874661857529</v>
      </c>
    </row>
    <row r="213" spans="1:9" ht="15.75" thickBot="1" x14ac:dyDescent="0.3">
      <c r="A213" s="89" t="s">
        <v>166</v>
      </c>
      <c r="B213" s="77" t="s">
        <v>172</v>
      </c>
      <c r="C213" s="90" t="s">
        <v>179</v>
      </c>
      <c r="D213" s="90" t="s">
        <v>218</v>
      </c>
      <c r="E213" s="452" t="s">
        <v>283</v>
      </c>
      <c r="F213" s="453"/>
      <c r="G213" s="75">
        <v>25960</v>
      </c>
      <c r="H213" s="75">
        <v>29760</v>
      </c>
      <c r="I213" s="471">
        <f>SUM(H213/G213)*100</f>
        <v>114.63790446841293</v>
      </c>
    </row>
    <row r="214" spans="1:9" ht="15.75" thickBot="1" x14ac:dyDescent="0.3">
      <c r="A214" s="80"/>
      <c r="B214" s="80"/>
      <c r="C214" s="80"/>
      <c r="D214" s="80"/>
      <c r="E214" s="446"/>
      <c r="F214" s="446"/>
      <c r="G214" s="446"/>
      <c r="H214" s="446"/>
      <c r="I214" s="446"/>
    </row>
    <row r="215" spans="1:9" x14ac:dyDescent="0.25">
      <c r="A215" s="79" t="s">
        <v>166</v>
      </c>
      <c r="B215" s="77" t="s">
        <v>172</v>
      </c>
      <c r="C215" s="77" t="s">
        <v>179</v>
      </c>
      <c r="D215" s="77"/>
      <c r="E215" s="456" t="s">
        <v>182</v>
      </c>
      <c r="F215" s="457"/>
      <c r="G215" s="2">
        <f>SUM(G216+G217+G218+G219+G220)</f>
        <v>1410730</v>
      </c>
      <c r="H215" s="2">
        <f>SUM(H216+H217+H218+H219+H220)</f>
        <v>1392730</v>
      </c>
      <c r="I215" s="468">
        <f>SUM(H215/G215)*100</f>
        <v>98.724064845859942</v>
      </c>
    </row>
    <row r="216" spans="1:9" ht="22.5" x14ac:dyDescent="0.25">
      <c r="A216" s="81" t="s">
        <v>166</v>
      </c>
      <c r="B216" s="78" t="s">
        <v>172</v>
      </c>
      <c r="C216" s="78" t="s">
        <v>179</v>
      </c>
      <c r="D216" s="110" t="s">
        <v>224</v>
      </c>
      <c r="E216" s="455" t="s">
        <v>196</v>
      </c>
      <c r="F216" s="450"/>
      <c r="G216" s="71">
        <v>666000</v>
      </c>
      <c r="H216" s="71">
        <v>686500</v>
      </c>
      <c r="I216" s="469">
        <f>SUM(H216/G216*100)</f>
        <v>103.07807807807808</v>
      </c>
    </row>
    <row r="217" spans="1:9" x14ac:dyDescent="0.25">
      <c r="A217" s="81" t="s">
        <v>166</v>
      </c>
      <c r="B217" s="78" t="s">
        <v>172</v>
      </c>
      <c r="C217" s="78" t="s">
        <v>179</v>
      </c>
      <c r="D217" s="78" t="s">
        <v>223</v>
      </c>
      <c r="E217" s="455" t="s">
        <v>197</v>
      </c>
      <c r="F217" s="450"/>
      <c r="G217" s="71">
        <v>271500</v>
      </c>
      <c r="H217" s="71">
        <v>271500</v>
      </c>
      <c r="I217" s="474">
        <f>SUM(H217/G217*100)</f>
        <v>100</v>
      </c>
    </row>
    <row r="218" spans="1:9" x14ac:dyDescent="0.25">
      <c r="A218" s="81" t="s">
        <v>166</v>
      </c>
      <c r="B218" s="78" t="s">
        <v>172</v>
      </c>
      <c r="C218" s="78" t="s">
        <v>179</v>
      </c>
      <c r="D218" s="78" t="s">
        <v>219</v>
      </c>
      <c r="E218" s="455" t="s">
        <v>198</v>
      </c>
      <c r="F218" s="450"/>
      <c r="G218" s="71">
        <v>176030</v>
      </c>
      <c r="H218" s="71">
        <v>149530</v>
      </c>
      <c r="I218" s="469">
        <f>SUM(H218/G218*100)</f>
        <v>84.945747883883428</v>
      </c>
    </row>
    <row r="219" spans="1:9" x14ac:dyDescent="0.25">
      <c r="A219" s="81" t="s">
        <v>166</v>
      </c>
      <c r="B219" s="78" t="s">
        <v>172</v>
      </c>
      <c r="C219" s="78" t="s">
        <v>179</v>
      </c>
      <c r="D219" s="78" t="s">
        <v>225</v>
      </c>
      <c r="E219" s="455" t="s">
        <v>199</v>
      </c>
      <c r="F219" s="450"/>
      <c r="G219" s="71">
        <v>152200</v>
      </c>
      <c r="H219" s="71">
        <v>135200</v>
      </c>
      <c r="I219" s="487">
        <f>SUM(H219/G219*100)</f>
        <v>88.830486202365307</v>
      </c>
    </row>
    <row r="220" spans="1:9" ht="15" customHeight="1" thickBot="1" x14ac:dyDescent="0.3">
      <c r="A220" s="85" t="s">
        <v>166</v>
      </c>
      <c r="B220" s="78" t="s">
        <v>172</v>
      </c>
      <c r="C220" s="86" t="s">
        <v>179</v>
      </c>
      <c r="D220" s="86" t="s">
        <v>219</v>
      </c>
      <c r="E220" s="458" t="s">
        <v>200</v>
      </c>
      <c r="F220" s="449"/>
      <c r="G220" s="72">
        <v>145000</v>
      </c>
      <c r="H220" s="72">
        <v>150000</v>
      </c>
      <c r="I220" s="486">
        <f>SUM(H220/G220*100)</f>
        <v>103.44827586206897</v>
      </c>
    </row>
    <row r="221" spans="1:9" ht="14.25" customHeight="1" thickBot="1" x14ac:dyDescent="0.3">
      <c r="A221" s="92"/>
      <c r="B221" s="92"/>
      <c r="C221" s="92"/>
      <c r="D221" s="92"/>
      <c r="E221" s="93"/>
      <c r="F221" s="93"/>
      <c r="G221" s="94"/>
      <c r="H221" s="94"/>
      <c r="I221" s="446"/>
    </row>
    <row r="222" spans="1:9" x14ac:dyDescent="0.25">
      <c r="A222" s="79" t="s">
        <v>166</v>
      </c>
      <c r="B222" s="77" t="s">
        <v>172</v>
      </c>
      <c r="C222" s="77" t="s">
        <v>179</v>
      </c>
      <c r="D222" s="77"/>
      <c r="E222" s="456" t="s">
        <v>201</v>
      </c>
      <c r="F222" s="457"/>
      <c r="G222" s="2">
        <f>SUM(G223:G224)</f>
        <v>98400</v>
      </c>
      <c r="H222" s="2">
        <f>SUM(H223:H224)</f>
        <v>320000</v>
      </c>
      <c r="I222" s="468">
        <f>SUM(H222/G222)*100</f>
        <v>325.20325203252031</v>
      </c>
    </row>
    <row r="223" spans="1:9" x14ac:dyDescent="0.25">
      <c r="A223" s="81" t="s">
        <v>166</v>
      </c>
      <c r="B223" s="78" t="s">
        <v>172</v>
      </c>
      <c r="C223" s="78" t="s">
        <v>179</v>
      </c>
      <c r="D223" s="78" t="s">
        <v>226</v>
      </c>
      <c r="E223" s="455" t="s">
        <v>202</v>
      </c>
      <c r="F223" s="450"/>
      <c r="G223" s="71">
        <v>50000</v>
      </c>
      <c r="H223" s="71">
        <v>260000</v>
      </c>
      <c r="I223" s="469">
        <f>SUM(H223/G223*100)</f>
        <v>520</v>
      </c>
    </row>
    <row r="224" spans="1:9" ht="15.75" thickBot="1" x14ac:dyDescent="0.3">
      <c r="A224" s="85" t="s">
        <v>166</v>
      </c>
      <c r="B224" s="78" t="s">
        <v>172</v>
      </c>
      <c r="C224" s="86" t="s">
        <v>179</v>
      </c>
      <c r="D224" s="86" t="s">
        <v>228</v>
      </c>
      <c r="E224" s="458" t="s">
        <v>203</v>
      </c>
      <c r="F224" s="449"/>
      <c r="G224" s="72">
        <v>48400</v>
      </c>
      <c r="H224" s="72">
        <v>60000</v>
      </c>
      <c r="I224" s="470">
        <f>SUM(H224/G224*100)</f>
        <v>123.96694214876034</v>
      </c>
    </row>
    <row r="225" spans="1:9" s="408" customFormat="1" ht="18" customHeight="1" thickBot="1" x14ac:dyDescent="0.3">
      <c r="A225" s="92"/>
      <c r="B225" s="92"/>
      <c r="C225" s="92"/>
      <c r="D225" s="92"/>
      <c r="E225" s="93"/>
      <c r="F225" s="93"/>
      <c r="G225" s="94"/>
      <c r="H225" s="497"/>
      <c r="I225" s="497"/>
    </row>
    <row r="226" spans="1:9" x14ac:dyDescent="0.25">
      <c r="A226" s="79"/>
      <c r="B226" s="77"/>
      <c r="C226" s="77"/>
      <c r="D226" s="77"/>
      <c r="E226" s="456" t="s">
        <v>288</v>
      </c>
      <c r="F226" s="457"/>
      <c r="G226" s="2">
        <v>11</v>
      </c>
      <c r="H226" s="2">
        <v>11</v>
      </c>
      <c r="I226" s="468">
        <f>SUM(H226/G226)*100</f>
        <v>100</v>
      </c>
    </row>
    <row r="227" spans="1:9" ht="15.75" thickBot="1" x14ac:dyDescent="0.3">
      <c r="A227" s="83"/>
      <c r="B227" s="84"/>
      <c r="C227" s="84"/>
      <c r="D227" s="84"/>
      <c r="E227" s="495" t="s">
        <v>204</v>
      </c>
      <c r="F227" s="496"/>
      <c r="G227" s="82">
        <f>SUM(G210+G213+G215+G222)</f>
        <v>1824570</v>
      </c>
      <c r="H227" s="82">
        <f>SUM(H210+H213+H215+H222)</f>
        <v>2063610</v>
      </c>
      <c r="I227" s="472">
        <f>SUM(H227/G227)*100</f>
        <v>113.10116904256893</v>
      </c>
    </row>
    <row r="228" spans="1:9" x14ac:dyDescent="0.25">
      <c r="A228" s="446"/>
      <c r="B228" s="446"/>
      <c r="C228" s="446"/>
      <c r="D228" s="446"/>
      <c r="E228" s="446"/>
      <c r="F228" s="446"/>
      <c r="G228" s="446"/>
      <c r="H228" s="446"/>
      <c r="I228" s="445"/>
    </row>
    <row r="229" spans="1:9" x14ac:dyDescent="0.25">
      <c r="A229" s="446"/>
      <c r="B229" s="446"/>
      <c r="C229" s="446"/>
      <c r="D229" s="446"/>
      <c r="E229" s="446"/>
      <c r="F229" s="446"/>
      <c r="G229" s="446"/>
      <c r="H229" s="446"/>
      <c r="I229" s="445"/>
    </row>
    <row r="230" spans="1:9" x14ac:dyDescent="0.25">
      <c r="A230" s="446"/>
      <c r="B230" s="446"/>
      <c r="C230" s="446"/>
      <c r="D230" s="446"/>
      <c r="E230" s="446"/>
      <c r="F230" s="446"/>
      <c r="G230" s="446"/>
      <c r="H230" s="446"/>
      <c r="I230" s="445"/>
    </row>
    <row r="231" spans="1:9" s="181" customFormat="1" ht="10.5" customHeight="1" x14ac:dyDescent="0.25">
      <c r="A231" s="446"/>
      <c r="B231" s="446"/>
      <c r="C231" s="446"/>
      <c r="D231" s="446"/>
      <c r="E231" s="446"/>
      <c r="F231" s="446"/>
      <c r="G231" s="446"/>
      <c r="H231" s="446"/>
      <c r="I231" s="445"/>
    </row>
    <row r="232" spans="1:9" ht="15.75" thickBot="1" x14ac:dyDescent="0.3">
      <c r="A232" s="446"/>
      <c r="B232" s="446"/>
      <c r="C232" s="446"/>
      <c r="D232" s="446"/>
      <c r="E232" s="446"/>
      <c r="F232" s="446"/>
      <c r="G232" s="446"/>
      <c r="H232" s="446"/>
      <c r="I232" s="446"/>
    </row>
    <row r="233" spans="1:9" ht="15.75" thickBot="1" x14ac:dyDescent="0.3">
      <c r="A233" s="844" t="s">
        <v>455</v>
      </c>
      <c r="B233" s="845"/>
      <c r="C233" s="845"/>
      <c r="D233" s="845"/>
      <c r="E233" s="845"/>
      <c r="F233" s="845"/>
      <c r="G233" s="845"/>
      <c r="H233" s="845"/>
      <c r="I233" s="846"/>
    </row>
    <row r="234" spans="1:9" s="7" customFormat="1" ht="70.5" thickBot="1" x14ac:dyDescent="0.3">
      <c r="A234" s="463" t="s">
        <v>3</v>
      </c>
      <c r="B234" s="463" t="s">
        <v>4</v>
      </c>
      <c r="C234" s="463" t="s">
        <v>173</v>
      </c>
      <c r="D234" s="464" t="s">
        <v>174</v>
      </c>
      <c r="E234" s="465" t="s">
        <v>0</v>
      </c>
      <c r="F234" s="466" t="s">
        <v>1</v>
      </c>
      <c r="G234" s="464" t="s">
        <v>456</v>
      </c>
      <c r="H234" s="464" t="s">
        <v>469</v>
      </c>
      <c r="I234" s="464" t="s">
        <v>2</v>
      </c>
    </row>
    <row r="235" spans="1:9" ht="15.75" thickBot="1" x14ac:dyDescent="0.3">
      <c r="A235" s="492">
        <v>0</v>
      </c>
      <c r="B235" s="493"/>
      <c r="C235" s="494"/>
      <c r="D235" s="466">
        <v>1</v>
      </c>
      <c r="E235" s="466">
        <v>2</v>
      </c>
      <c r="F235" s="466">
        <v>3</v>
      </c>
      <c r="G235" s="466">
        <v>4</v>
      </c>
      <c r="H235" s="466">
        <v>5</v>
      </c>
      <c r="I235" s="466" t="s">
        <v>453</v>
      </c>
    </row>
    <row r="236" spans="1:9" ht="15.75" thickBot="1" x14ac:dyDescent="0.3">
      <c r="A236" s="446"/>
      <c r="B236" s="446"/>
      <c r="C236" s="446"/>
      <c r="D236" s="446"/>
      <c r="E236" s="446"/>
      <c r="F236" s="446"/>
      <c r="G236" s="446"/>
      <c r="H236" s="446"/>
      <c r="I236" s="446"/>
    </row>
    <row r="237" spans="1:9" ht="15.75" thickBot="1" x14ac:dyDescent="0.3">
      <c r="A237" s="70"/>
      <c r="B237" s="73"/>
      <c r="C237" s="73"/>
      <c r="D237" s="74" t="s">
        <v>421</v>
      </c>
      <c r="E237" s="454" t="s">
        <v>418</v>
      </c>
      <c r="F237" s="454"/>
      <c r="G237" s="414"/>
      <c r="H237" s="414"/>
      <c r="I237" s="467"/>
    </row>
    <row r="238" spans="1:9" ht="13.5" customHeight="1" thickBot="1" x14ac:dyDescent="0.3">
      <c r="A238" s="76"/>
      <c r="B238" s="76"/>
      <c r="C238" s="76"/>
      <c r="D238" s="76"/>
      <c r="E238" s="76"/>
      <c r="F238" s="76"/>
      <c r="G238" s="76"/>
      <c r="H238" s="76"/>
      <c r="I238" s="446"/>
    </row>
    <row r="239" spans="1:9" x14ac:dyDescent="0.25">
      <c r="A239" s="79" t="s">
        <v>166</v>
      </c>
      <c r="B239" s="77" t="s">
        <v>420</v>
      </c>
      <c r="C239" s="77" t="s">
        <v>179</v>
      </c>
      <c r="D239" s="77"/>
      <c r="E239" s="456" t="s">
        <v>175</v>
      </c>
      <c r="F239" s="457"/>
      <c r="G239" s="2">
        <f>SUM(G240+G241)</f>
        <v>234000</v>
      </c>
      <c r="H239" s="2">
        <f>SUM(H240+H241)</f>
        <v>260550</v>
      </c>
      <c r="I239" s="468">
        <f>SUM(H239/G239)*100</f>
        <v>111.34615384615385</v>
      </c>
    </row>
    <row r="240" spans="1:9" x14ac:dyDescent="0.25">
      <c r="A240" s="81" t="s">
        <v>166</v>
      </c>
      <c r="B240" s="78" t="s">
        <v>420</v>
      </c>
      <c r="C240" s="78" t="s">
        <v>179</v>
      </c>
      <c r="D240" s="78" t="s">
        <v>218</v>
      </c>
      <c r="E240" s="455" t="s">
        <v>192</v>
      </c>
      <c r="F240" s="450"/>
      <c r="G240" s="71">
        <v>186000</v>
      </c>
      <c r="H240" s="71">
        <v>212160</v>
      </c>
      <c r="I240" s="469">
        <f>SUM(H240/G240*100)</f>
        <v>114.06451612903226</v>
      </c>
    </row>
    <row r="241" spans="1:16" ht="15.75" thickBot="1" x14ac:dyDescent="0.3">
      <c r="A241" s="85" t="s">
        <v>166</v>
      </c>
      <c r="B241" s="78" t="s">
        <v>420</v>
      </c>
      <c r="C241" s="86" t="s">
        <v>179</v>
      </c>
      <c r="D241" s="86" t="s">
        <v>218</v>
      </c>
      <c r="E241" s="458" t="s">
        <v>193</v>
      </c>
      <c r="F241" s="449"/>
      <c r="G241" s="28">
        <v>48000</v>
      </c>
      <c r="H241" s="28">
        <v>48390</v>
      </c>
      <c r="I241" s="470">
        <f>SUM(H241/G241*100)</f>
        <v>100.8125</v>
      </c>
    </row>
    <row r="242" spans="1:16" ht="15.75" thickBot="1" x14ac:dyDescent="0.3">
      <c r="A242" s="89" t="s">
        <v>166</v>
      </c>
      <c r="B242" s="77" t="s">
        <v>420</v>
      </c>
      <c r="C242" s="90" t="s">
        <v>179</v>
      </c>
      <c r="D242" s="90" t="s">
        <v>218</v>
      </c>
      <c r="E242" s="452" t="s">
        <v>285</v>
      </c>
      <c r="F242" s="453"/>
      <c r="G242" s="75">
        <v>19690</v>
      </c>
      <c r="H242" s="75">
        <v>22680</v>
      </c>
      <c r="I242" s="471">
        <f>SUM(H242/G242)*100</f>
        <v>115.18537328593195</v>
      </c>
    </row>
    <row r="243" spans="1:16" s="561" customFormat="1" ht="9.75" customHeight="1" thickBot="1" x14ac:dyDescent="0.3">
      <c r="A243" s="95"/>
      <c r="B243" s="95"/>
      <c r="C243" s="95"/>
      <c r="D243" s="95"/>
      <c r="E243" s="480"/>
      <c r="F243" s="480"/>
      <c r="G243" s="484"/>
      <c r="H243" s="484"/>
      <c r="I243" s="481"/>
    </row>
    <row r="244" spans="1:16" s="561" customFormat="1" ht="12.75" customHeight="1" x14ac:dyDescent="0.25">
      <c r="A244" s="79" t="s">
        <v>166</v>
      </c>
      <c r="B244" s="77" t="s">
        <v>420</v>
      </c>
      <c r="C244" s="77" t="s">
        <v>179</v>
      </c>
      <c r="D244" s="77"/>
      <c r="E244" s="456" t="s">
        <v>181</v>
      </c>
      <c r="F244" s="457"/>
      <c r="G244" s="2">
        <f>SUM(G245)</f>
        <v>10000</v>
      </c>
      <c r="H244" s="2">
        <f>SUM(H245)</f>
        <v>10000</v>
      </c>
      <c r="I244" s="468">
        <f>SUM(H244/G244)*100</f>
        <v>100</v>
      </c>
    </row>
    <row r="245" spans="1:16" s="561" customFormat="1" ht="12.75" customHeight="1" x14ac:dyDescent="0.25">
      <c r="A245" s="81" t="s">
        <v>166</v>
      </c>
      <c r="B245" s="78" t="s">
        <v>420</v>
      </c>
      <c r="C245" s="78" t="s">
        <v>179</v>
      </c>
      <c r="D245" s="78" t="s">
        <v>221</v>
      </c>
      <c r="E245" s="455" t="s">
        <v>186</v>
      </c>
      <c r="F245" s="563"/>
      <c r="G245" s="71">
        <v>10000</v>
      </c>
      <c r="H245" s="71">
        <v>10000</v>
      </c>
      <c r="I245" s="469">
        <f>SUM(H245/G245*100)</f>
        <v>100</v>
      </c>
      <c r="J245" s="430"/>
      <c r="K245" s="431"/>
      <c r="L245" s="431"/>
      <c r="M245" s="431"/>
      <c r="N245" s="431"/>
      <c r="O245" s="431"/>
      <c r="P245" s="431"/>
    </row>
    <row r="246" spans="1:16" ht="14.25" customHeight="1" thickBot="1" x14ac:dyDescent="0.3">
      <c r="A246" s="80"/>
      <c r="B246" s="80"/>
      <c r="C246" s="80"/>
      <c r="D246" s="80"/>
      <c r="E246" s="446"/>
      <c r="F246" s="446"/>
      <c r="G246" s="446"/>
      <c r="H246" s="446"/>
      <c r="I246" s="446"/>
    </row>
    <row r="247" spans="1:16" x14ac:dyDescent="0.25">
      <c r="A247" s="79" t="s">
        <v>166</v>
      </c>
      <c r="B247" s="77" t="s">
        <v>420</v>
      </c>
      <c r="C247" s="77" t="s">
        <v>179</v>
      </c>
      <c r="D247" s="77"/>
      <c r="E247" s="842" t="s">
        <v>176</v>
      </c>
      <c r="F247" s="843"/>
      <c r="G247" s="2">
        <f>SUM(G248:G248)</f>
        <v>25000</v>
      </c>
      <c r="H247" s="2">
        <f>SUM(H248:H248)</f>
        <v>15000</v>
      </c>
      <c r="I247" s="468">
        <f>SUM(H247/G247)*100</f>
        <v>60</v>
      </c>
    </row>
    <row r="248" spans="1:16" ht="15.75" thickBot="1" x14ac:dyDescent="0.3">
      <c r="A248" s="81" t="s">
        <v>166</v>
      </c>
      <c r="B248" s="78" t="s">
        <v>420</v>
      </c>
      <c r="C248" s="78" t="s">
        <v>179</v>
      </c>
      <c r="D248" s="413" t="s">
        <v>220</v>
      </c>
      <c r="E248" s="458" t="s">
        <v>432</v>
      </c>
      <c r="F248" s="449"/>
      <c r="G248" s="71">
        <v>25000</v>
      </c>
      <c r="H248" s="71">
        <v>15000</v>
      </c>
      <c r="I248" s="470">
        <f>SUM(H248/G248*100)</f>
        <v>60</v>
      </c>
    </row>
    <row r="249" spans="1:16" ht="15.75" thickBot="1" x14ac:dyDescent="0.3">
      <c r="A249" s="92"/>
      <c r="B249" s="92"/>
      <c r="C249" s="92"/>
      <c r="D249" s="92"/>
      <c r="E249" s="93"/>
      <c r="F249" s="93"/>
      <c r="G249" s="94"/>
      <c r="H249" s="94"/>
      <c r="I249" s="446"/>
    </row>
    <row r="250" spans="1:16" x14ac:dyDescent="0.25">
      <c r="A250" s="79"/>
      <c r="B250" s="77"/>
      <c r="C250" s="77"/>
      <c r="D250" s="77"/>
      <c r="E250" s="456" t="s">
        <v>281</v>
      </c>
      <c r="F250" s="457"/>
      <c r="G250" s="2">
        <v>13</v>
      </c>
      <c r="H250" s="2">
        <v>13</v>
      </c>
      <c r="I250" s="468">
        <f>SUM(H250/G250)*100</f>
        <v>100</v>
      </c>
    </row>
    <row r="251" spans="1:16" ht="12.75" customHeight="1" thickBot="1" x14ac:dyDescent="0.3">
      <c r="A251" s="83"/>
      <c r="B251" s="84"/>
      <c r="C251" s="84"/>
      <c r="D251" s="84"/>
      <c r="E251" s="495" t="s">
        <v>419</v>
      </c>
      <c r="F251" s="496"/>
      <c r="G251" s="82">
        <f>SUM(G239+G242+G244+G247+G249)</f>
        <v>288690</v>
      </c>
      <c r="H251" s="82">
        <f>SUM(H239+H242+H244+H247+H249)</f>
        <v>308230</v>
      </c>
      <c r="I251" s="472">
        <f>SUM(H251/G251)*100</f>
        <v>106.76850600990682</v>
      </c>
    </row>
    <row r="252" spans="1:16" x14ac:dyDescent="0.25">
      <c r="A252" s="106"/>
      <c r="B252" s="106"/>
      <c r="C252" s="106"/>
      <c r="D252" s="106"/>
      <c r="E252" s="107"/>
      <c r="F252" s="107"/>
      <c r="G252" s="108"/>
      <c r="H252" s="108"/>
      <c r="I252" s="483"/>
    </row>
    <row r="253" spans="1:16" x14ac:dyDescent="0.25">
      <c r="A253" s="106"/>
      <c r="B253" s="106"/>
      <c r="C253" s="106"/>
      <c r="D253" s="106"/>
      <c r="E253" s="107"/>
      <c r="F253" s="107"/>
      <c r="G253" s="108"/>
      <c r="H253" s="108"/>
      <c r="I253" s="483"/>
    </row>
    <row r="254" spans="1:16" ht="5.25" customHeight="1" x14ac:dyDescent="0.25">
      <c r="A254" s="106"/>
      <c r="B254" s="106"/>
      <c r="C254" s="106"/>
      <c r="D254" s="106"/>
      <c r="E254" s="107"/>
      <c r="F254" s="107"/>
      <c r="G254" s="108"/>
      <c r="H254" s="108"/>
      <c r="I254" s="483"/>
    </row>
    <row r="255" spans="1:16" x14ac:dyDescent="0.25">
      <c r="A255" s="106"/>
      <c r="B255" s="106"/>
      <c r="C255" s="106"/>
      <c r="D255" s="106"/>
      <c r="E255" s="107"/>
      <c r="F255" s="107"/>
      <c r="G255" s="108"/>
      <c r="H255" s="108"/>
      <c r="I255" s="483"/>
    </row>
    <row r="256" spans="1:16" x14ac:dyDescent="0.25">
      <c r="A256" s="106"/>
      <c r="B256" s="106"/>
      <c r="C256" s="106"/>
      <c r="D256" s="106"/>
      <c r="E256" s="107"/>
      <c r="F256" s="107"/>
      <c r="G256" s="108"/>
      <c r="H256" s="108"/>
      <c r="I256" s="483"/>
    </row>
    <row r="257" spans="1:9" ht="21" customHeight="1" x14ac:dyDescent="0.25">
      <c r="A257" s="106"/>
      <c r="B257" s="106"/>
      <c r="C257" s="106"/>
      <c r="D257" s="106"/>
      <c r="E257" s="107"/>
      <c r="F257" s="107"/>
      <c r="G257" s="108"/>
      <c r="H257" s="108"/>
      <c r="I257" s="483"/>
    </row>
    <row r="258" spans="1:9" s="181" customFormat="1" ht="22.5" customHeight="1" x14ac:dyDescent="0.25">
      <c r="A258" s="106"/>
      <c r="B258" s="106"/>
      <c r="C258" s="106"/>
      <c r="D258" s="106"/>
      <c r="E258" s="107"/>
      <c r="F258" s="107"/>
      <c r="G258" s="108"/>
      <c r="H258" s="108"/>
      <c r="I258" s="483"/>
    </row>
    <row r="259" spans="1:9" s="181" customFormat="1" ht="18.75" customHeight="1" x14ac:dyDescent="0.25">
      <c r="A259" s="106"/>
      <c r="B259" s="106"/>
      <c r="C259" s="106"/>
      <c r="D259" s="106"/>
      <c r="E259" s="107"/>
      <c r="F259" s="107"/>
      <c r="G259" s="108"/>
      <c r="H259" s="108"/>
      <c r="I259" s="483"/>
    </row>
    <row r="260" spans="1:9" s="181" customFormat="1" ht="18" customHeight="1" x14ac:dyDescent="0.25">
      <c r="A260" s="106"/>
      <c r="B260" s="106"/>
      <c r="C260" s="106"/>
      <c r="D260" s="106"/>
      <c r="E260" s="107"/>
      <c r="F260" s="107"/>
      <c r="G260" s="108"/>
      <c r="H260" s="108"/>
      <c r="I260" s="483"/>
    </row>
    <row r="261" spans="1:9" s="181" customFormat="1" ht="9.75" customHeight="1" x14ac:dyDescent="0.25">
      <c r="A261" s="106"/>
      <c r="B261" s="106"/>
      <c r="C261" s="106"/>
      <c r="D261" s="106"/>
      <c r="E261" s="107"/>
      <c r="F261" s="107"/>
      <c r="G261" s="108"/>
      <c r="H261" s="108"/>
      <c r="I261" s="483"/>
    </row>
    <row r="262" spans="1:9" s="181" customFormat="1" x14ac:dyDescent="0.25">
      <c r="A262" s="106"/>
      <c r="B262" s="106"/>
      <c r="C262" s="106"/>
      <c r="D262" s="106"/>
      <c r="E262" s="107"/>
      <c r="F262" s="107"/>
      <c r="G262" s="108"/>
      <c r="H262" s="108"/>
      <c r="I262" s="483"/>
    </row>
    <row r="263" spans="1:9" ht="6" customHeight="1" x14ac:dyDescent="0.25">
      <c r="A263" s="106"/>
      <c r="B263" s="106"/>
      <c r="C263" s="106"/>
      <c r="D263" s="106"/>
      <c r="E263" s="107"/>
      <c r="F263" s="107"/>
      <c r="G263" s="108"/>
      <c r="H263" s="108"/>
      <c r="I263" s="483"/>
    </row>
    <row r="264" spans="1:9" ht="15.75" thickBot="1" x14ac:dyDescent="0.3">
      <c r="A264" s="106"/>
      <c r="B264" s="106"/>
      <c r="C264" s="106"/>
      <c r="D264" s="106"/>
      <c r="E264" s="107"/>
      <c r="F264" s="107"/>
      <c r="G264" s="108"/>
      <c r="H264" s="108"/>
      <c r="I264" s="7"/>
    </row>
    <row r="265" spans="1:9" ht="15.75" thickBot="1" x14ac:dyDescent="0.3">
      <c r="A265" s="844" t="s">
        <v>455</v>
      </c>
      <c r="B265" s="845"/>
      <c r="C265" s="845"/>
      <c r="D265" s="845"/>
      <c r="E265" s="845"/>
      <c r="F265" s="845"/>
      <c r="G265" s="845"/>
      <c r="H265" s="845"/>
      <c r="I265" s="846"/>
    </row>
    <row r="266" spans="1:9" ht="70.5" thickBot="1" x14ac:dyDescent="0.3">
      <c r="A266" s="463" t="s">
        <v>3</v>
      </c>
      <c r="B266" s="463" t="s">
        <v>4</v>
      </c>
      <c r="C266" s="463" t="s">
        <v>173</v>
      </c>
      <c r="D266" s="464" t="s">
        <v>174</v>
      </c>
      <c r="E266" s="465" t="s">
        <v>0</v>
      </c>
      <c r="F266" s="466" t="s">
        <v>1</v>
      </c>
      <c r="G266" s="464" t="s">
        <v>456</v>
      </c>
      <c r="H266" s="464" t="s">
        <v>469</v>
      </c>
      <c r="I266" s="464" t="s">
        <v>2</v>
      </c>
    </row>
    <row r="267" spans="1:9" ht="15.75" thickBot="1" x14ac:dyDescent="0.3">
      <c r="A267" s="492">
        <v>0</v>
      </c>
      <c r="B267" s="493"/>
      <c r="C267" s="494"/>
      <c r="D267" s="466">
        <v>1</v>
      </c>
      <c r="E267" s="466">
        <v>2</v>
      </c>
      <c r="F267" s="466">
        <v>3</v>
      </c>
      <c r="G267" s="466">
        <v>4</v>
      </c>
      <c r="H267" s="466">
        <v>5</v>
      </c>
      <c r="I267" s="466" t="s">
        <v>453</v>
      </c>
    </row>
    <row r="268" spans="1:9" ht="7.5" customHeight="1" thickBot="1" x14ac:dyDescent="0.3">
      <c r="A268" s="446"/>
      <c r="B268" s="446"/>
      <c r="C268" s="446"/>
      <c r="D268" s="446"/>
      <c r="E268" s="446"/>
      <c r="F268" s="446"/>
      <c r="G268" s="446"/>
      <c r="H268" s="446"/>
      <c r="I268" s="446"/>
    </row>
    <row r="269" spans="1:9" ht="15.75" thickBot="1" x14ac:dyDescent="0.3">
      <c r="A269" s="70"/>
      <c r="B269" s="73"/>
      <c r="C269" s="73"/>
      <c r="D269" s="74" t="s">
        <v>423</v>
      </c>
      <c r="E269" s="454" t="s">
        <v>422</v>
      </c>
      <c r="F269" s="454"/>
      <c r="G269" s="414"/>
      <c r="H269" s="414"/>
      <c r="I269" s="467"/>
    </row>
    <row r="270" spans="1:9" ht="15.75" thickBot="1" x14ac:dyDescent="0.3">
      <c r="A270" s="76"/>
      <c r="B270" s="76"/>
      <c r="C270" s="76"/>
      <c r="D270" s="76"/>
      <c r="E270" s="76"/>
      <c r="F270" s="76"/>
      <c r="G270" s="76"/>
      <c r="H270" s="76"/>
      <c r="I270" s="446"/>
    </row>
    <row r="271" spans="1:9" x14ac:dyDescent="0.25">
      <c r="A271" s="79" t="s">
        <v>166</v>
      </c>
      <c r="B271" s="77" t="s">
        <v>424</v>
      </c>
      <c r="C271" s="77" t="s">
        <v>179</v>
      </c>
      <c r="D271" s="77"/>
      <c r="E271" s="456" t="s">
        <v>175</v>
      </c>
      <c r="F271" s="457"/>
      <c r="G271" s="2">
        <f>SUM(G272+G273)</f>
        <v>194770</v>
      </c>
      <c r="H271" s="2">
        <f>SUM(H272+H273)</f>
        <v>214100</v>
      </c>
      <c r="I271" s="468">
        <f>SUM(H271/G271)*100</f>
        <v>109.92452636442984</v>
      </c>
    </row>
    <row r="272" spans="1:9" x14ac:dyDescent="0.25">
      <c r="A272" s="81" t="s">
        <v>166</v>
      </c>
      <c r="B272" s="78" t="s">
        <v>424</v>
      </c>
      <c r="C272" s="78" t="s">
        <v>179</v>
      </c>
      <c r="D272" s="78" t="s">
        <v>218</v>
      </c>
      <c r="E272" s="455" t="s">
        <v>192</v>
      </c>
      <c r="F272" s="450"/>
      <c r="G272" s="71">
        <v>156400</v>
      </c>
      <c r="H272" s="71">
        <v>173580</v>
      </c>
      <c r="I272" s="469">
        <f>SUM(H272/G272*100)</f>
        <v>110.98465473145779</v>
      </c>
    </row>
    <row r="273" spans="1:9" ht="15.75" thickBot="1" x14ac:dyDescent="0.3">
      <c r="A273" s="87" t="s">
        <v>166</v>
      </c>
      <c r="B273" s="78" t="s">
        <v>424</v>
      </c>
      <c r="C273" s="88" t="s">
        <v>179</v>
      </c>
      <c r="D273" s="88" t="s">
        <v>218</v>
      </c>
      <c r="E273" s="458" t="s">
        <v>193</v>
      </c>
      <c r="F273" s="449"/>
      <c r="G273" s="72">
        <v>38370</v>
      </c>
      <c r="H273" s="72">
        <v>40520</v>
      </c>
      <c r="I273" s="470">
        <f>SUM(H273/G273*100)</f>
        <v>105.60333593953611</v>
      </c>
    </row>
    <row r="274" spans="1:9" ht="15.75" thickBot="1" x14ac:dyDescent="0.3">
      <c r="A274" s="89" t="s">
        <v>166</v>
      </c>
      <c r="B274" s="77" t="s">
        <v>424</v>
      </c>
      <c r="C274" s="90" t="s">
        <v>179</v>
      </c>
      <c r="D274" s="90" t="s">
        <v>180</v>
      </c>
      <c r="E274" s="452" t="s">
        <v>283</v>
      </c>
      <c r="F274" s="453"/>
      <c r="G274" s="75">
        <v>16560</v>
      </c>
      <c r="H274" s="75">
        <v>18560</v>
      </c>
      <c r="I274" s="471">
        <f>SUM(H274/G274)*100</f>
        <v>112.07729468599035</v>
      </c>
    </row>
    <row r="275" spans="1:9" ht="18" customHeight="1" thickBot="1" x14ac:dyDescent="0.3">
      <c r="A275" s="80"/>
      <c r="B275" s="80"/>
      <c r="C275" s="80"/>
      <c r="D275" s="80"/>
      <c r="E275" s="446"/>
      <c r="F275" s="446"/>
      <c r="G275" s="446"/>
      <c r="H275" s="446"/>
      <c r="I275" s="446"/>
    </row>
    <row r="276" spans="1:9" x14ac:dyDescent="0.25">
      <c r="A276" s="79" t="s">
        <v>166</v>
      </c>
      <c r="B276" s="77" t="s">
        <v>424</v>
      </c>
      <c r="C276" s="77" t="s">
        <v>179</v>
      </c>
      <c r="D276" s="77"/>
      <c r="E276" s="456" t="s">
        <v>181</v>
      </c>
      <c r="F276" s="457"/>
      <c r="G276" s="2">
        <f>SUM(G277:G282)</f>
        <v>246100</v>
      </c>
      <c r="H276" s="2">
        <f>SUM(H277:H282)</f>
        <v>242600</v>
      </c>
      <c r="I276" s="468">
        <f>SUM(H276/G276)*100</f>
        <v>98.57781389678992</v>
      </c>
    </row>
    <row r="277" spans="1:9" x14ac:dyDescent="0.25">
      <c r="A277" s="81" t="s">
        <v>166</v>
      </c>
      <c r="B277" s="78" t="s">
        <v>424</v>
      </c>
      <c r="C277" s="78" t="s">
        <v>179</v>
      </c>
      <c r="D277" s="78" t="s">
        <v>221</v>
      </c>
      <c r="E277" s="455" t="s">
        <v>184</v>
      </c>
      <c r="F277" s="450"/>
      <c r="G277" s="71">
        <v>66500</v>
      </c>
      <c r="H277" s="71">
        <v>66500</v>
      </c>
      <c r="I277" s="469">
        <v>100</v>
      </c>
    </row>
    <row r="278" spans="1:9" x14ac:dyDescent="0.25">
      <c r="A278" s="81" t="s">
        <v>166</v>
      </c>
      <c r="B278" s="78" t="s">
        <v>424</v>
      </c>
      <c r="C278" s="78" t="s">
        <v>179</v>
      </c>
      <c r="D278" s="78" t="s">
        <v>222</v>
      </c>
      <c r="E278" s="455" t="s">
        <v>185</v>
      </c>
      <c r="F278" s="450"/>
      <c r="G278" s="71">
        <v>43100</v>
      </c>
      <c r="H278" s="71">
        <v>43100</v>
      </c>
      <c r="I278" s="469">
        <f t="shared" ref="I278:I282" si="0">SUM(H278/G278*100)</f>
        <v>100</v>
      </c>
    </row>
    <row r="279" spans="1:9" ht="18.75" customHeight="1" x14ac:dyDescent="0.25">
      <c r="A279" s="81" t="s">
        <v>166</v>
      </c>
      <c r="B279" s="78" t="s">
        <v>424</v>
      </c>
      <c r="C279" s="78" t="s">
        <v>179</v>
      </c>
      <c r="D279" s="78" t="s">
        <v>218</v>
      </c>
      <c r="E279" s="455" t="s">
        <v>433</v>
      </c>
      <c r="F279" s="450"/>
      <c r="G279" s="71">
        <v>74500</v>
      </c>
      <c r="H279" s="71">
        <v>70000</v>
      </c>
      <c r="I279" s="469">
        <f t="shared" si="0"/>
        <v>93.959731543624159</v>
      </c>
    </row>
    <row r="280" spans="1:9" x14ac:dyDescent="0.25">
      <c r="A280" s="81" t="s">
        <v>166</v>
      </c>
      <c r="B280" s="78" t="s">
        <v>424</v>
      </c>
      <c r="C280" s="78" t="s">
        <v>179</v>
      </c>
      <c r="D280" s="78" t="s">
        <v>221</v>
      </c>
      <c r="E280" s="455" t="s">
        <v>187</v>
      </c>
      <c r="F280" s="450"/>
      <c r="G280" s="71">
        <v>15500</v>
      </c>
      <c r="H280" s="71">
        <v>15500</v>
      </c>
      <c r="I280" s="469">
        <f t="shared" si="0"/>
        <v>100</v>
      </c>
    </row>
    <row r="281" spans="1:9" x14ac:dyDescent="0.25">
      <c r="A281" s="81" t="s">
        <v>166</v>
      </c>
      <c r="B281" s="78" t="s">
        <v>424</v>
      </c>
      <c r="C281" s="78" t="s">
        <v>179</v>
      </c>
      <c r="D281" s="78" t="s">
        <v>218</v>
      </c>
      <c r="E281" s="455" t="s">
        <v>188</v>
      </c>
      <c r="F281" s="450"/>
      <c r="G281" s="71">
        <v>43000</v>
      </c>
      <c r="H281" s="71">
        <v>44000</v>
      </c>
      <c r="I281" s="469">
        <f t="shared" si="0"/>
        <v>102.32558139534885</v>
      </c>
    </row>
    <row r="282" spans="1:9" s="181" customFormat="1" ht="14.25" customHeight="1" thickBot="1" x14ac:dyDescent="0.3">
      <c r="A282" s="85" t="s">
        <v>166</v>
      </c>
      <c r="B282" s="78" t="s">
        <v>424</v>
      </c>
      <c r="C282" s="86" t="s">
        <v>179</v>
      </c>
      <c r="D282" s="78" t="s">
        <v>218</v>
      </c>
      <c r="E282" s="455" t="s">
        <v>323</v>
      </c>
      <c r="F282" s="450"/>
      <c r="G282" s="28">
        <v>3500</v>
      </c>
      <c r="H282" s="28">
        <v>3500</v>
      </c>
      <c r="I282" s="486">
        <f t="shared" si="0"/>
        <v>100</v>
      </c>
    </row>
    <row r="283" spans="1:9" ht="15" customHeight="1" thickBot="1" x14ac:dyDescent="0.3">
      <c r="A283" s="92"/>
      <c r="B283" s="92"/>
      <c r="C283" s="92"/>
      <c r="D283" s="92"/>
      <c r="E283" s="93"/>
      <c r="F283" s="93"/>
      <c r="G283" s="94"/>
      <c r="H283" s="94"/>
      <c r="I283" s="446"/>
    </row>
    <row r="284" spans="1:9" s="173" customFormat="1" ht="25.5" customHeight="1" x14ac:dyDescent="0.25">
      <c r="A284" s="79" t="s">
        <v>166</v>
      </c>
      <c r="B284" s="77" t="s">
        <v>424</v>
      </c>
      <c r="C284" s="77" t="s">
        <v>179</v>
      </c>
      <c r="D284" s="77"/>
      <c r="E284" s="456" t="s">
        <v>182</v>
      </c>
      <c r="F284" s="457"/>
      <c r="G284" s="2">
        <f>SUM(G285+G286)</f>
        <v>10180</v>
      </c>
      <c r="H284" s="2">
        <f>SUM(H285+H286)</f>
        <v>10180</v>
      </c>
      <c r="I284" s="468">
        <f>SUM(H284/G284)*100</f>
        <v>100</v>
      </c>
    </row>
    <row r="285" spans="1:9" ht="15" customHeight="1" x14ac:dyDescent="0.25">
      <c r="A285" s="81" t="s">
        <v>166</v>
      </c>
      <c r="B285" s="78" t="s">
        <v>424</v>
      </c>
      <c r="C285" s="78" t="s">
        <v>179</v>
      </c>
      <c r="D285" s="110" t="s">
        <v>218</v>
      </c>
      <c r="E285" s="455" t="s">
        <v>196</v>
      </c>
      <c r="F285" s="450"/>
      <c r="G285" s="71">
        <v>180</v>
      </c>
      <c r="H285" s="71">
        <v>180</v>
      </c>
      <c r="I285" s="469">
        <f>SUM(H285/G285*100)</f>
        <v>100</v>
      </c>
    </row>
    <row r="286" spans="1:9" ht="15.75" thickBot="1" x14ac:dyDescent="0.3">
      <c r="A286" s="87" t="s">
        <v>166</v>
      </c>
      <c r="B286" s="78" t="s">
        <v>424</v>
      </c>
      <c r="C286" s="88" t="s">
        <v>179</v>
      </c>
      <c r="D286" s="88" t="s">
        <v>223</v>
      </c>
      <c r="E286" s="458" t="s">
        <v>205</v>
      </c>
      <c r="F286" s="449"/>
      <c r="G286" s="72">
        <v>10000</v>
      </c>
      <c r="H286" s="72">
        <v>10000</v>
      </c>
      <c r="I286" s="470">
        <f>SUM(H286/G286*100)</f>
        <v>100</v>
      </c>
    </row>
    <row r="287" spans="1:9" ht="15.75" thickBot="1" x14ac:dyDescent="0.3">
      <c r="A287" s="92"/>
      <c r="B287" s="92"/>
      <c r="C287" s="92"/>
      <c r="D287" s="92"/>
      <c r="E287" s="93"/>
      <c r="F287" s="93"/>
      <c r="G287" s="94"/>
      <c r="H287" s="94"/>
      <c r="I287" s="446"/>
    </row>
    <row r="288" spans="1:9" ht="20.25" customHeight="1" x14ac:dyDescent="0.25">
      <c r="A288" s="79"/>
      <c r="B288" s="77"/>
      <c r="C288" s="77"/>
      <c r="D288" s="77"/>
      <c r="E288" s="456" t="s">
        <v>177</v>
      </c>
      <c r="F288" s="457"/>
      <c r="G288" s="2">
        <v>11</v>
      </c>
      <c r="H288" s="2">
        <v>11</v>
      </c>
      <c r="I288" s="468">
        <f>SUM(H288/G288)*100</f>
        <v>100</v>
      </c>
    </row>
    <row r="289" spans="1:9" ht="12.75" customHeight="1" thickBot="1" x14ac:dyDescent="0.3">
      <c r="A289" s="83"/>
      <c r="B289" s="84"/>
      <c r="C289" s="84"/>
      <c r="D289" s="84"/>
      <c r="E289" s="495" t="s">
        <v>425</v>
      </c>
      <c r="F289" s="496"/>
      <c r="G289" s="82">
        <f>SUM(G271+G274+G276+G284)</f>
        <v>467610</v>
      </c>
      <c r="H289" s="82">
        <f>SUM(H271+H274+H276+H284)</f>
        <v>485440</v>
      </c>
      <c r="I289" s="472">
        <f>SUM(H289/G289)*100</f>
        <v>103.81300656530014</v>
      </c>
    </row>
    <row r="290" spans="1:9" ht="15.75" customHeight="1" x14ac:dyDescent="0.25">
      <c r="A290" s="446"/>
      <c r="B290" s="446"/>
      <c r="C290" s="446"/>
      <c r="D290" s="446"/>
      <c r="E290" s="446"/>
      <c r="F290" s="446"/>
      <c r="G290" s="446"/>
      <c r="H290" s="446"/>
      <c r="I290" s="446"/>
    </row>
    <row r="291" spans="1:9" ht="15.75" customHeight="1" x14ac:dyDescent="0.25">
      <c r="A291" s="446"/>
      <c r="B291" s="446"/>
      <c r="C291" s="446"/>
      <c r="D291" s="446"/>
      <c r="E291" s="446"/>
      <c r="F291" s="446"/>
      <c r="G291" s="446"/>
      <c r="H291" s="446"/>
      <c r="I291" s="446"/>
    </row>
    <row r="292" spans="1:9" x14ac:dyDescent="0.25">
      <c r="A292" s="446"/>
      <c r="B292" s="446"/>
      <c r="C292" s="446"/>
      <c r="D292" s="446"/>
      <c r="E292" s="446"/>
      <c r="F292" s="446"/>
      <c r="G292" s="446"/>
      <c r="H292" s="446"/>
      <c r="I292" s="446"/>
    </row>
    <row r="293" spans="1:9" ht="15.75" thickBot="1" x14ac:dyDescent="0.3">
      <c r="A293" s="446"/>
      <c r="B293" s="446"/>
      <c r="C293" s="446"/>
      <c r="D293" s="446"/>
      <c r="E293" s="446"/>
      <c r="F293" s="446"/>
      <c r="G293" s="446"/>
      <c r="H293" s="446"/>
      <c r="I293" s="446"/>
    </row>
    <row r="294" spans="1:9" ht="15.75" thickBot="1" x14ac:dyDescent="0.3">
      <c r="A294" s="844" t="s">
        <v>455</v>
      </c>
      <c r="B294" s="845"/>
      <c r="C294" s="845"/>
      <c r="D294" s="845"/>
      <c r="E294" s="845"/>
      <c r="F294" s="845"/>
      <c r="G294" s="845"/>
      <c r="H294" s="845"/>
      <c r="I294" s="846"/>
    </row>
    <row r="295" spans="1:9" ht="70.5" thickBot="1" x14ac:dyDescent="0.3">
      <c r="A295" s="463" t="s">
        <v>3</v>
      </c>
      <c r="B295" s="463" t="s">
        <v>4</v>
      </c>
      <c r="C295" s="463" t="s">
        <v>173</v>
      </c>
      <c r="D295" s="464" t="s">
        <v>174</v>
      </c>
      <c r="E295" s="465" t="s">
        <v>0</v>
      </c>
      <c r="F295" s="466" t="s">
        <v>1</v>
      </c>
      <c r="G295" s="464" t="s">
        <v>456</v>
      </c>
      <c r="H295" s="464" t="s">
        <v>469</v>
      </c>
      <c r="I295" s="464" t="s">
        <v>2</v>
      </c>
    </row>
    <row r="296" spans="1:9" ht="15.75" thickBot="1" x14ac:dyDescent="0.3">
      <c r="A296" s="492">
        <v>0</v>
      </c>
      <c r="B296" s="493"/>
      <c r="C296" s="494"/>
      <c r="D296" s="466">
        <v>1</v>
      </c>
      <c r="E296" s="466">
        <v>2</v>
      </c>
      <c r="F296" s="466">
        <v>3</v>
      </c>
      <c r="G296" s="466">
        <v>4</v>
      </c>
      <c r="H296" s="466">
        <v>5</v>
      </c>
      <c r="I296" s="466" t="s">
        <v>453</v>
      </c>
    </row>
    <row r="297" spans="1:9" ht="15.75" thickBot="1" x14ac:dyDescent="0.3">
      <c r="A297" s="446"/>
      <c r="B297" s="446"/>
      <c r="C297" s="446"/>
      <c r="D297" s="446"/>
      <c r="E297" s="446"/>
      <c r="F297" s="446"/>
      <c r="G297" s="446"/>
      <c r="H297" s="446"/>
      <c r="I297" s="446"/>
    </row>
    <row r="298" spans="1:9" ht="15.75" thickBot="1" x14ac:dyDescent="0.3">
      <c r="A298" s="70"/>
      <c r="B298" s="73"/>
      <c r="C298" s="73"/>
      <c r="D298" s="74" t="s">
        <v>427</v>
      </c>
      <c r="E298" s="454" t="s">
        <v>426</v>
      </c>
      <c r="F298" s="454"/>
      <c r="G298" s="414"/>
      <c r="H298" s="414"/>
      <c r="I298" s="467"/>
    </row>
    <row r="299" spans="1:9" ht="15.75" thickBot="1" x14ac:dyDescent="0.3">
      <c r="A299" s="76"/>
      <c r="B299" s="76"/>
      <c r="C299" s="76"/>
      <c r="D299" s="76"/>
      <c r="E299" s="76"/>
      <c r="F299" s="76"/>
      <c r="G299" s="76"/>
      <c r="H299" s="76"/>
      <c r="I299" s="446"/>
    </row>
    <row r="300" spans="1:9" x14ac:dyDescent="0.25">
      <c r="A300" s="79" t="s">
        <v>166</v>
      </c>
      <c r="B300" s="77" t="s">
        <v>428</v>
      </c>
      <c r="C300" s="77" t="s">
        <v>179</v>
      </c>
      <c r="D300" s="77"/>
      <c r="E300" s="456" t="s">
        <v>175</v>
      </c>
      <c r="F300" s="457"/>
      <c r="G300" s="2">
        <f>SUM(G301+G302)</f>
        <v>104460</v>
      </c>
      <c r="H300" s="2">
        <f>SUM(H301+H302)</f>
        <v>111730</v>
      </c>
      <c r="I300" s="468">
        <f>SUM(H300/G300)*100</f>
        <v>106.9596017614398</v>
      </c>
    </row>
    <row r="301" spans="1:9" x14ac:dyDescent="0.25">
      <c r="A301" s="81" t="s">
        <v>166</v>
      </c>
      <c r="B301" s="78" t="s">
        <v>428</v>
      </c>
      <c r="C301" s="78" t="s">
        <v>179</v>
      </c>
      <c r="D301" s="78" t="s">
        <v>218</v>
      </c>
      <c r="E301" s="455" t="s">
        <v>192</v>
      </c>
      <c r="F301" s="450"/>
      <c r="G301" s="71">
        <v>83300</v>
      </c>
      <c r="H301" s="71">
        <v>96440</v>
      </c>
      <c r="I301" s="469">
        <f>SUM(H301/G301*100)</f>
        <v>115.77430972388956</v>
      </c>
    </row>
    <row r="302" spans="1:9" ht="15.75" thickBot="1" x14ac:dyDescent="0.3">
      <c r="A302" s="85" t="s">
        <v>166</v>
      </c>
      <c r="B302" s="78" t="s">
        <v>428</v>
      </c>
      <c r="C302" s="86" t="s">
        <v>179</v>
      </c>
      <c r="D302" s="86" t="s">
        <v>218</v>
      </c>
      <c r="E302" s="458" t="s">
        <v>193</v>
      </c>
      <c r="F302" s="449"/>
      <c r="G302" s="28">
        <v>21160</v>
      </c>
      <c r="H302" s="28">
        <v>15290</v>
      </c>
      <c r="I302" s="470">
        <f>SUM(H302/G302*100)</f>
        <v>72.258979206049148</v>
      </c>
    </row>
    <row r="303" spans="1:9" ht="15.75" thickBot="1" x14ac:dyDescent="0.3">
      <c r="A303" s="89" t="s">
        <v>166</v>
      </c>
      <c r="B303" s="77" t="s">
        <v>428</v>
      </c>
      <c r="C303" s="90" t="s">
        <v>179</v>
      </c>
      <c r="D303" s="90" t="s">
        <v>218</v>
      </c>
      <c r="E303" s="452" t="s">
        <v>285</v>
      </c>
      <c r="F303" s="453"/>
      <c r="G303" s="75">
        <v>8820</v>
      </c>
      <c r="H303" s="75">
        <v>10320</v>
      </c>
      <c r="I303" s="471">
        <f>SUM(H303/G303)*100</f>
        <v>117.00680272108843</v>
      </c>
    </row>
    <row r="304" spans="1:9" ht="15.75" thickBot="1" x14ac:dyDescent="0.3">
      <c r="A304" s="80"/>
      <c r="B304" s="80"/>
      <c r="C304" s="80"/>
      <c r="D304" s="80"/>
      <c r="E304" s="446"/>
      <c r="F304" s="446"/>
      <c r="G304" s="446"/>
      <c r="H304" s="446"/>
      <c r="I304" s="446"/>
    </row>
    <row r="305" spans="1:15" x14ac:dyDescent="0.25">
      <c r="A305" s="79" t="s">
        <v>166</v>
      </c>
      <c r="B305" s="77" t="s">
        <v>428</v>
      </c>
      <c r="C305" s="77" t="s">
        <v>179</v>
      </c>
      <c r="D305" s="77"/>
      <c r="E305" s="456" t="s">
        <v>181</v>
      </c>
      <c r="F305" s="457"/>
      <c r="G305" s="2">
        <f>SUM(G306:G310)</f>
        <v>33400</v>
      </c>
      <c r="H305" s="2">
        <f>SUM(H306:H310)</f>
        <v>44500</v>
      </c>
      <c r="I305" s="468">
        <f>SUM(H305/G305)*100</f>
        <v>133.23353293413174</v>
      </c>
    </row>
    <row r="306" spans="1:15" x14ac:dyDescent="0.25">
      <c r="A306" s="81" t="s">
        <v>166</v>
      </c>
      <c r="B306" s="78" t="s">
        <v>428</v>
      </c>
      <c r="C306" s="78" t="s">
        <v>179</v>
      </c>
      <c r="D306" s="78" t="s">
        <v>218</v>
      </c>
      <c r="E306" s="455" t="s">
        <v>186</v>
      </c>
      <c r="F306" s="450"/>
      <c r="G306" s="71">
        <v>2500</v>
      </c>
      <c r="H306" s="71">
        <v>2500</v>
      </c>
      <c r="I306" s="469">
        <f>SUM(H306/G306*100)</f>
        <v>100</v>
      </c>
    </row>
    <row r="307" spans="1:15" x14ac:dyDescent="0.25">
      <c r="A307" s="81" t="s">
        <v>166</v>
      </c>
      <c r="B307" s="78" t="s">
        <v>428</v>
      </c>
      <c r="C307" s="78" t="s">
        <v>179</v>
      </c>
      <c r="D307" s="78" t="s">
        <v>221</v>
      </c>
      <c r="E307" s="455" t="s">
        <v>187</v>
      </c>
      <c r="F307" s="450"/>
      <c r="G307" s="71">
        <v>3000</v>
      </c>
      <c r="H307" s="71">
        <v>3000</v>
      </c>
      <c r="I307" s="469">
        <f>SUM(H307/G307*100)</f>
        <v>100</v>
      </c>
    </row>
    <row r="308" spans="1:15" x14ac:dyDescent="0.25">
      <c r="A308" s="81" t="s">
        <v>166</v>
      </c>
      <c r="B308" s="78" t="s">
        <v>428</v>
      </c>
      <c r="C308" s="78" t="s">
        <v>179</v>
      </c>
      <c r="D308" s="78" t="s">
        <v>218</v>
      </c>
      <c r="E308" s="455" t="s">
        <v>188</v>
      </c>
      <c r="F308" s="450"/>
      <c r="G308" s="220">
        <v>20000</v>
      </c>
      <c r="H308" s="220">
        <v>31000</v>
      </c>
      <c r="I308" s="469">
        <f>SUM(H308/G308*100)</f>
        <v>155</v>
      </c>
    </row>
    <row r="309" spans="1:15" x14ac:dyDescent="0.25">
      <c r="A309" s="81" t="s">
        <v>166</v>
      </c>
      <c r="B309" s="78" t="s">
        <v>428</v>
      </c>
      <c r="C309" s="78" t="s">
        <v>179</v>
      </c>
      <c r="D309" s="78" t="s">
        <v>218</v>
      </c>
      <c r="E309" s="455" t="s">
        <v>323</v>
      </c>
      <c r="F309" s="450"/>
      <c r="G309" s="71">
        <v>3500</v>
      </c>
      <c r="H309" s="71">
        <v>3500</v>
      </c>
      <c r="I309" s="469">
        <f>SUM(H309/G309*100)</f>
        <v>100</v>
      </c>
    </row>
    <row r="310" spans="1:15" ht="15.75" thickBot="1" x14ac:dyDescent="0.3">
      <c r="A310" s="87" t="s">
        <v>166</v>
      </c>
      <c r="B310" s="78" t="s">
        <v>428</v>
      </c>
      <c r="C310" s="88" t="s">
        <v>179</v>
      </c>
      <c r="D310" s="88" t="s">
        <v>218</v>
      </c>
      <c r="E310" s="458" t="s">
        <v>241</v>
      </c>
      <c r="F310" s="449"/>
      <c r="G310" s="72">
        <v>4400</v>
      </c>
      <c r="H310" s="72">
        <v>4500</v>
      </c>
      <c r="I310" s="470">
        <f>SUM(H310/G310*100)</f>
        <v>102.27272727272727</v>
      </c>
    </row>
    <row r="311" spans="1:15" ht="15.75" thickBot="1" x14ac:dyDescent="0.3">
      <c r="A311" s="91"/>
      <c r="B311" s="91"/>
      <c r="C311" s="91"/>
      <c r="D311" s="91"/>
      <c r="E311" s="65"/>
      <c r="F311" s="65"/>
      <c r="G311" s="66"/>
      <c r="H311" s="66"/>
      <c r="I311" s="446"/>
    </row>
    <row r="312" spans="1:15" x14ac:dyDescent="0.25">
      <c r="A312" s="79" t="s">
        <v>166</v>
      </c>
      <c r="B312" s="77" t="s">
        <v>428</v>
      </c>
      <c r="C312" s="77" t="s">
        <v>179</v>
      </c>
      <c r="D312" s="77"/>
      <c r="E312" s="456" t="s">
        <v>182</v>
      </c>
      <c r="F312" s="457"/>
      <c r="G312" s="2">
        <f>SUM(G314:G315)</f>
        <v>65000</v>
      </c>
      <c r="H312" s="2">
        <f>SUM(H314:H315)</f>
        <v>90000</v>
      </c>
      <c r="I312" s="468">
        <f>SUM(H312/G312)*100</f>
        <v>138.46153846153845</v>
      </c>
    </row>
    <row r="313" spans="1:15" s="561" customFormat="1" ht="12.75" customHeight="1" x14ac:dyDescent="0.25">
      <c r="A313" s="81" t="s">
        <v>166</v>
      </c>
      <c r="B313" s="78" t="s">
        <v>428</v>
      </c>
      <c r="C313" s="78" t="s">
        <v>179</v>
      </c>
      <c r="D313" s="78" t="s">
        <v>225</v>
      </c>
      <c r="E313" s="455" t="s">
        <v>197</v>
      </c>
      <c r="F313" s="563"/>
      <c r="G313" s="71">
        <v>0</v>
      </c>
      <c r="H313" s="71">
        <v>30000</v>
      </c>
      <c r="I313" s="469">
        <v>0</v>
      </c>
      <c r="J313" s="430"/>
      <c r="K313" s="431"/>
      <c r="L313" s="431"/>
      <c r="M313" s="431"/>
      <c r="N313" s="431"/>
      <c r="O313" s="431"/>
    </row>
    <row r="314" spans="1:15" x14ac:dyDescent="0.25">
      <c r="A314" s="85" t="s">
        <v>166</v>
      </c>
      <c r="B314" s="78" t="s">
        <v>428</v>
      </c>
      <c r="C314" s="86" t="s">
        <v>179</v>
      </c>
      <c r="D314" s="86" t="s">
        <v>236</v>
      </c>
      <c r="E314" s="455" t="s">
        <v>325</v>
      </c>
      <c r="F314" s="450"/>
      <c r="G314" s="28">
        <v>60000</v>
      </c>
      <c r="H314" s="28">
        <v>60000</v>
      </c>
      <c r="I314" s="469">
        <f>SUM(H314/G314*100)</f>
        <v>100</v>
      </c>
    </row>
    <row r="315" spans="1:15" x14ac:dyDescent="0.25">
      <c r="A315" s="85" t="s">
        <v>166</v>
      </c>
      <c r="B315" s="78" t="s">
        <v>428</v>
      </c>
      <c r="C315" s="86" t="s">
        <v>179</v>
      </c>
      <c r="D315" s="86" t="s">
        <v>236</v>
      </c>
      <c r="E315" s="455" t="s">
        <v>384</v>
      </c>
      <c r="F315" s="450"/>
      <c r="G315" s="28">
        <v>5000</v>
      </c>
      <c r="H315" s="28">
        <v>30000</v>
      </c>
      <c r="I315" s="469">
        <f>SUM(H315/G315*100)</f>
        <v>600</v>
      </c>
    </row>
    <row r="316" spans="1:15" ht="15.75" thickBot="1" x14ac:dyDescent="0.3">
      <c r="A316" s="488"/>
      <c r="B316" s="488"/>
      <c r="C316" s="488"/>
      <c r="D316" s="488"/>
      <c r="E316" s="489"/>
      <c r="F316" s="489"/>
      <c r="G316" s="490"/>
      <c r="H316" s="490"/>
      <c r="I316" s="446"/>
    </row>
    <row r="317" spans="1:15" x14ac:dyDescent="0.25">
      <c r="A317" s="79" t="s">
        <v>166</v>
      </c>
      <c r="B317" s="77" t="s">
        <v>428</v>
      </c>
      <c r="C317" s="77" t="s">
        <v>179</v>
      </c>
      <c r="D317" s="77"/>
      <c r="E317" s="451" t="s">
        <v>201</v>
      </c>
      <c r="F317" s="451"/>
      <c r="G317" s="2">
        <f>SUM(G318:G319)</f>
        <v>6600</v>
      </c>
      <c r="H317" s="2">
        <f>SUM(H318:H319)</f>
        <v>3500</v>
      </c>
      <c r="I317" s="468">
        <f>SUM(H317/G317)*100</f>
        <v>53.030303030303031</v>
      </c>
    </row>
    <row r="318" spans="1:15" x14ac:dyDescent="0.25">
      <c r="A318" s="81" t="s">
        <v>166</v>
      </c>
      <c r="B318" s="78" t="s">
        <v>428</v>
      </c>
      <c r="C318" s="78" t="s">
        <v>179</v>
      </c>
      <c r="D318" s="78" t="s">
        <v>231</v>
      </c>
      <c r="E318" s="447" t="s">
        <v>206</v>
      </c>
      <c r="F318" s="447"/>
      <c r="G318" s="71">
        <v>5000</v>
      </c>
      <c r="H318" s="71">
        <v>3500</v>
      </c>
      <c r="I318" s="469">
        <f>SUM(H318/G318*100)</f>
        <v>70</v>
      </c>
    </row>
    <row r="319" spans="1:15" ht="15.75" thickBot="1" x14ac:dyDescent="0.3">
      <c r="A319" s="87" t="s">
        <v>166</v>
      </c>
      <c r="B319" s="88" t="s">
        <v>428</v>
      </c>
      <c r="C319" s="88" t="s">
        <v>179</v>
      </c>
      <c r="D319" s="88" t="s">
        <v>228</v>
      </c>
      <c r="E319" s="458" t="s">
        <v>203</v>
      </c>
      <c r="F319" s="449"/>
      <c r="G319" s="72">
        <v>1600</v>
      </c>
      <c r="H319" s="72">
        <v>0</v>
      </c>
      <c r="I319" s="470">
        <v>0</v>
      </c>
    </row>
    <row r="320" spans="1:15" ht="15" customHeight="1" thickBot="1" x14ac:dyDescent="0.3">
      <c r="A320" s="92"/>
      <c r="B320" s="92"/>
      <c r="C320" s="92"/>
      <c r="D320" s="92"/>
      <c r="E320" s="93"/>
      <c r="F320" s="93"/>
      <c r="G320" s="94"/>
      <c r="H320" s="94"/>
      <c r="I320" s="446"/>
    </row>
    <row r="321" spans="1:9" ht="27.75" customHeight="1" x14ac:dyDescent="0.25">
      <c r="A321" s="79" t="s">
        <v>166</v>
      </c>
      <c r="B321" s="77" t="s">
        <v>428</v>
      </c>
      <c r="C321" s="77" t="s">
        <v>179</v>
      </c>
      <c r="D321" s="77"/>
      <c r="E321" s="840" t="s">
        <v>176</v>
      </c>
      <c r="F321" s="841"/>
      <c r="G321" s="2">
        <f>SUM(G322)</f>
        <v>130000</v>
      </c>
      <c r="H321" s="2">
        <f>SUM(H322)</f>
        <v>50000</v>
      </c>
      <c r="I321" s="468">
        <f>SUM(H321/G321)*100</f>
        <v>38.461538461538467</v>
      </c>
    </row>
    <row r="322" spans="1:9" ht="15.75" thickBot="1" x14ac:dyDescent="0.3">
      <c r="A322" s="81" t="s">
        <v>166</v>
      </c>
      <c r="B322" s="78" t="s">
        <v>428</v>
      </c>
      <c r="C322" s="78" t="s">
        <v>179</v>
      </c>
      <c r="D322" s="78" t="s">
        <v>220</v>
      </c>
      <c r="E322" s="847" t="s">
        <v>217</v>
      </c>
      <c r="F322" s="789"/>
      <c r="G322" s="71">
        <v>130000</v>
      </c>
      <c r="H322" s="71">
        <v>50000</v>
      </c>
      <c r="I322" s="470">
        <f>SUM(H322/G322*100)</f>
        <v>38.461538461538467</v>
      </c>
    </row>
    <row r="323" spans="1:9" ht="15.75" thickBot="1" x14ac:dyDescent="0.3">
      <c r="A323" s="92"/>
      <c r="B323" s="92"/>
      <c r="C323" s="92"/>
      <c r="D323" s="92"/>
      <c r="E323" s="93"/>
      <c r="F323" s="93"/>
      <c r="G323" s="94"/>
      <c r="H323" s="94"/>
      <c r="I323" s="446"/>
    </row>
    <row r="324" spans="1:9" x14ac:dyDescent="0.25">
      <c r="A324" s="79"/>
      <c r="B324" s="77"/>
      <c r="C324" s="77"/>
      <c r="D324" s="77"/>
      <c r="E324" s="456" t="s">
        <v>177</v>
      </c>
      <c r="F324" s="457"/>
      <c r="G324" s="2">
        <v>4</v>
      </c>
      <c r="H324" s="2">
        <v>4</v>
      </c>
      <c r="I324" s="468">
        <f>SUM(H324/G324)*100</f>
        <v>100</v>
      </c>
    </row>
    <row r="325" spans="1:9" ht="15.75" thickBot="1" x14ac:dyDescent="0.3">
      <c r="A325" s="83"/>
      <c r="B325" s="84"/>
      <c r="C325" s="84"/>
      <c r="D325" s="84"/>
      <c r="E325" s="495" t="s">
        <v>429</v>
      </c>
      <c r="F325" s="496"/>
      <c r="G325" s="82">
        <f>SUM(G321+G317+G312+G305+G303+G300)</f>
        <v>348280</v>
      </c>
      <c r="H325" s="82">
        <f>SUM(H321+H317+H312+H305+H303+H300)</f>
        <v>310050</v>
      </c>
      <c r="I325" s="472">
        <f>SUM(H325/G325)*100</f>
        <v>89.023199724359714</v>
      </c>
    </row>
    <row r="326" spans="1:9" x14ac:dyDescent="0.25">
      <c r="A326" s="446"/>
      <c r="B326" s="446"/>
      <c r="C326" s="446"/>
      <c r="D326" s="446"/>
      <c r="E326" s="446"/>
      <c r="F326" s="446"/>
      <c r="G326" s="446"/>
      <c r="H326" s="446"/>
      <c r="I326" s="446"/>
    </row>
    <row r="327" spans="1:9" x14ac:dyDescent="0.25">
      <c r="A327" s="446"/>
      <c r="B327" s="446"/>
      <c r="C327" s="446"/>
      <c r="D327" s="446"/>
      <c r="E327" s="446"/>
      <c r="F327" s="446"/>
      <c r="G327" s="446"/>
      <c r="H327" s="445"/>
      <c r="I327" s="445"/>
    </row>
    <row r="328" spans="1:9" x14ac:dyDescent="0.25">
      <c r="A328" s="446"/>
      <c r="B328" s="446"/>
      <c r="C328" s="446"/>
      <c r="D328" s="446"/>
      <c r="E328" s="446"/>
      <c r="F328" s="446"/>
      <c r="G328" s="446"/>
      <c r="H328" s="446"/>
      <c r="I328" s="446"/>
    </row>
    <row r="329" spans="1:9" ht="15.75" thickBot="1" x14ac:dyDescent="0.3">
      <c r="A329" s="446"/>
      <c r="B329" s="446"/>
      <c r="C329" s="446"/>
      <c r="D329" s="446"/>
      <c r="E329" s="446"/>
      <c r="F329" s="446"/>
      <c r="G329" s="446"/>
      <c r="H329" s="446"/>
      <c r="I329" s="446"/>
    </row>
    <row r="330" spans="1:9" ht="16.5" thickBot="1" x14ac:dyDescent="0.3">
      <c r="A330" s="147"/>
      <c r="B330" s="148"/>
      <c r="C330" s="148"/>
      <c r="D330" s="148"/>
      <c r="E330" s="500" t="s">
        <v>307</v>
      </c>
      <c r="F330" s="501"/>
      <c r="G330" s="149">
        <f>SUM(G22+G49+G68+G83+G112+G139+G171+G197+G227+G251+G289+G325)</f>
        <v>8135000</v>
      </c>
      <c r="H330" s="149">
        <f>SUM(H22+H49+H68+H83+H112+H139+H171+H197+H227+H251+H289+H325)</f>
        <v>7581860</v>
      </c>
      <c r="I330" s="491">
        <f>SUM(H330/G330)*100</f>
        <v>93.200491702519969</v>
      </c>
    </row>
  </sheetData>
  <mergeCells count="19">
    <mergeCell ref="A53:I53"/>
    <mergeCell ref="A31:I31"/>
    <mergeCell ref="A4:I4"/>
    <mergeCell ref="E322:F322"/>
    <mergeCell ref="A294:I294"/>
    <mergeCell ref="A265:I265"/>
    <mergeCell ref="A233:I233"/>
    <mergeCell ref="A71:I71"/>
    <mergeCell ref="A204:I204"/>
    <mergeCell ref="A175:I175"/>
    <mergeCell ref="A146:I146"/>
    <mergeCell ref="A119:I119"/>
    <mergeCell ref="A88:I88"/>
    <mergeCell ref="J133:Q133"/>
    <mergeCell ref="E192:F192"/>
    <mergeCell ref="E191:F191"/>
    <mergeCell ref="E321:F321"/>
    <mergeCell ref="E133:F133"/>
    <mergeCell ref="E247:F24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8"/>
  <sheetViews>
    <sheetView topLeftCell="A7" workbookViewId="0">
      <selection sqref="A1:E1"/>
    </sheetView>
  </sheetViews>
  <sheetFormatPr defaultRowHeight="15" x14ac:dyDescent="0.25"/>
  <cols>
    <col min="1" max="1" width="6.7109375" customWidth="1"/>
    <col min="2" max="6" width="13.7109375" customWidth="1"/>
    <col min="7" max="7" width="19.28515625" customWidth="1"/>
    <col min="8" max="8" width="7.5703125" customWidth="1"/>
    <col min="9" max="9" width="7.42578125" customWidth="1"/>
    <col min="10" max="10" width="8.5703125" customWidth="1"/>
    <col min="11" max="11" width="5.28515625" customWidth="1"/>
  </cols>
  <sheetData>
    <row r="1" spans="1:5" ht="17.25" x14ac:dyDescent="0.3">
      <c r="A1" s="880" t="s">
        <v>442</v>
      </c>
      <c r="B1" s="880"/>
      <c r="C1" s="880"/>
      <c r="D1" s="880"/>
      <c r="E1" s="880"/>
    </row>
    <row r="21" spans="1:7" x14ac:dyDescent="0.25">
      <c r="A21" s="881" t="s">
        <v>470</v>
      </c>
      <c r="B21" s="882"/>
      <c r="C21" s="882"/>
      <c r="D21" s="882"/>
      <c r="E21" s="882"/>
      <c r="F21" s="882"/>
      <c r="G21" s="882"/>
    </row>
    <row r="22" spans="1:7" ht="22.5" customHeight="1" x14ac:dyDescent="0.25">
      <c r="A22" s="882"/>
      <c r="B22" s="882"/>
      <c r="C22" s="882"/>
      <c r="D22" s="882"/>
      <c r="E22" s="882"/>
      <c r="F22" s="882"/>
      <c r="G22" s="882"/>
    </row>
    <row r="26" spans="1:7" ht="15.75" customHeight="1" x14ac:dyDescent="0.25"/>
    <row r="51" spans="1:7" s="7" customFormat="1" ht="21.95" customHeight="1" x14ac:dyDescent="0.25">
      <c r="A51" s="59"/>
      <c r="B51" s="59"/>
      <c r="C51" s="59"/>
      <c r="D51" s="59"/>
      <c r="E51" s="59"/>
      <c r="F51" s="60"/>
      <c r="G51" s="60"/>
    </row>
    <row r="52" spans="1:7" s="7" customFormat="1" ht="12.75" customHeight="1" x14ac:dyDescent="0.25">
      <c r="A52" s="59"/>
      <c r="B52" s="59"/>
      <c r="C52" s="59"/>
      <c r="D52" s="59"/>
      <c r="E52" s="59"/>
      <c r="F52" s="60"/>
      <c r="G52" s="60"/>
    </row>
    <row r="53" spans="1:7" ht="24.75" customHeight="1" x14ac:dyDescent="0.25">
      <c r="A53" s="889" t="s">
        <v>67</v>
      </c>
      <c r="B53" s="889"/>
      <c r="C53" s="889"/>
      <c r="D53" s="889"/>
      <c r="E53" s="889"/>
      <c r="F53" s="889"/>
      <c r="G53" s="889"/>
    </row>
    <row r="54" spans="1:7" ht="6.75" customHeight="1" thickBot="1" x14ac:dyDescent="0.3">
      <c r="A54" s="29"/>
      <c r="B54" s="29"/>
      <c r="C54" s="29"/>
      <c r="D54" s="29"/>
      <c r="E54" s="29"/>
      <c r="F54" s="29"/>
      <c r="G54" s="29"/>
    </row>
    <row r="55" spans="1:7" ht="27.75" customHeight="1" x14ac:dyDescent="0.25">
      <c r="A55" s="890" t="s">
        <v>352</v>
      </c>
      <c r="B55" s="891"/>
      <c r="C55" s="891"/>
      <c r="D55" s="891"/>
      <c r="E55" s="891"/>
      <c r="F55" s="891"/>
      <c r="G55" s="892"/>
    </row>
    <row r="56" spans="1:7" x14ac:dyDescent="0.25">
      <c r="A56" s="36"/>
      <c r="B56" s="12"/>
      <c r="C56" s="12"/>
      <c r="D56" s="12"/>
      <c r="E56" s="12"/>
      <c r="F56" s="12"/>
      <c r="G56" s="37"/>
    </row>
    <row r="57" spans="1:7" x14ac:dyDescent="0.25">
      <c r="A57" s="862" t="s">
        <v>68</v>
      </c>
      <c r="B57" s="863"/>
      <c r="C57" s="863"/>
      <c r="D57" s="863"/>
      <c r="E57" s="863"/>
      <c r="F57" s="863"/>
      <c r="G57" s="864"/>
    </row>
    <row r="58" spans="1:7" x14ac:dyDescent="0.25">
      <c r="A58" s="36"/>
      <c r="B58" s="12"/>
      <c r="C58" s="12"/>
      <c r="D58" s="12"/>
      <c r="E58" s="12"/>
      <c r="F58" s="12"/>
      <c r="G58" s="37"/>
    </row>
    <row r="59" spans="1:7" x14ac:dyDescent="0.25">
      <c r="A59" s="38" t="s">
        <v>396</v>
      </c>
      <c r="B59" s="39"/>
      <c r="C59" s="39"/>
      <c r="D59" s="39"/>
      <c r="E59" s="39"/>
      <c r="F59" s="39"/>
      <c r="G59" s="40"/>
    </row>
    <row r="60" spans="1:7" x14ac:dyDescent="0.25">
      <c r="A60" s="36"/>
      <c r="B60" s="12"/>
      <c r="C60" s="12"/>
      <c r="D60" s="12"/>
      <c r="E60" s="12"/>
      <c r="F60" s="12"/>
      <c r="G60" s="37"/>
    </row>
    <row r="61" spans="1:7" x14ac:dyDescent="0.25">
      <c r="A61" s="38" t="s">
        <v>353</v>
      </c>
      <c r="B61" s="39"/>
      <c r="C61" s="39"/>
      <c r="D61" s="39"/>
      <c r="E61" s="39"/>
      <c r="F61" s="39"/>
      <c r="G61" s="40"/>
    </row>
    <row r="62" spans="1:7" ht="31.5" customHeight="1" x14ac:dyDescent="0.25">
      <c r="A62" s="883" t="s">
        <v>272</v>
      </c>
      <c r="B62" s="884"/>
      <c r="C62" s="884"/>
      <c r="D62" s="884"/>
      <c r="E62" s="884"/>
      <c r="F62" s="884"/>
      <c r="G62" s="885"/>
    </row>
    <row r="63" spans="1:7" x14ac:dyDescent="0.25">
      <c r="A63" s="36"/>
      <c r="B63" s="12"/>
      <c r="C63" s="12"/>
      <c r="D63" s="12"/>
      <c r="E63" s="12"/>
      <c r="F63" s="12"/>
      <c r="G63" s="37"/>
    </row>
    <row r="64" spans="1:7" ht="20.25" customHeight="1" thickBot="1" x14ac:dyDescent="0.3">
      <c r="A64" s="38" t="s">
        <v>70</v>
      </c>
      <c r="B64" s="39"/>
      <c r="C64" s="39"/>
      <c r="D64" s="12"/>
      <c r="E64" s="12"/>
      <c r="F64" s="12"/>
      <c r="G64" s="37"/>
    </row>
    <row r="65" spans="1:10" ht="23.25" customHeight="1" x14ac:dyDescent="0.25">
      <c r="A65" s="36"/>
      <c r="B65" s="860" t="s">
        <v>71</v>
      </c>
      <c r="C65" s="850" t="s">
        <v>72</v>
      </c>
      <c r="D65" s="850"/>
      <c r="E65" s="850"/>
      <c r="F65" s="850"/>
      <c r="G65" s="848" t="s">
        <v>73</v>
      </c>
      <c r="J65" t="s">
        <v>83</v>
      </c>
    </row>
    <row r="66" spans="1:10" ht="45" x14ac:dyDescent="0.25">
      <c r="A66" s="36"/>
      <c r="B66" s="861"/>
      <c r="C66" s="34" t="s">
        <v>87</v>
      </c>
      <c r="D66" s="34" t="s">
        <v>88</v>
      </c>
      <c r="E66" s="35" t="s">
        <v>89</v>
      </c>
      <c r="F66" s="34" t="s">
        <v>90</v>
      </c>
      <c r="G66" s="849"/>
    </row>
    <row r="67" spans="1:10" ht="35.1" customHeight="1" thickBot="1" x14ac:dyDescent="0.3">
      <c r="A67" s="36"/>
      <c r="B67" s="174" t="s">
        <v>443</v>
      </c>
      <c r="C67" s="153">
        <v>40000</v>
      </c>
      <c r="D67" s="153">
        <v>0</v>
      </c>
      <c r="E67" s="153">
        <v>0</v>
      </c>
      <c r="F67" s="153">
        <v>0</v>
      </c>
      <c r="G67" s="41">
        <f>SUM(C67:F67)</f>
        <v>40000</v>
      </c>
    </row>
    <row r="68" spans="1:10" ht="37.5" customHeight="1" thickBot="1" x14ac:dyDescent="0.3">
      <c r="A68" s="36"/>
      <c r="B68" s="174" t="s">
        <v>465</v>
      </c>
      <c r="C68" s="153">
        <v>50000</v>
      </c>
      <c r="D68" s="153">
        <v>0</v>
      </c>
      <c r="E68" s="153">
        <v>0</v>
      </c>
      <c r="F68" s="153">
        <v>0</v>
      </c>
      <c r="G68" s="154">
        <f>SUM(C68:F68)</f>
        <v>50000</v>
      </c>
    </row>
    <row r="69" spans="1:10" s="181" customFormat="1" ht="37.5" customHeight="1" thickBot="1" x14ac:dyDescent="0.3">
      <c r="A69" s="12"/>
      <c r="B69" s="111"/>
      <c r="C69" s="31"/>
      <c r="D69" s="31"/>
      <c r="E69" s="31"/>
      <c r="F69" s="31"/>
      <c r="G69" s="32"/>
    </row>
    <row r="70" spans="1:10" s="168" customFormat="1" ht="27" customHeight="1" x14ac:dyDescent="0.25">
      <c r="A70" s="902" t="s">
        <v>471</v>
      </c>
      <c r="B70" s="903"/>
      <c r="C70" s="903"/>
      <c r="D70" s="903"/>
      <c r="E70" s="903"/>
      <c r="F70" s="903"/>
      <c r="G70" s="904"/>
    </row>
    <row r="71" spans="1:10" ht="14.25" customHeight="1" x14ac:dyDescent="0.25">
      <c r="A71" s="36"/>
      <c r="B71" s="12"/>
      <c r="C71" s="12"/>
      <c r="D71" s="12"/>
      <c r="E71" s="12"/>
      <c r="F71" s="12"/>
      <c r="G71" s="37"/>
    </row>
    <row r="72" spans="1:10" ht="15.75" customHeight="1" x14ac:dyDescent="0.25">
      <c r="A72" s="862" t="s">
        <v>238</v>
      </c>
      <c r="B72" s="863"/>
      <c r="C72" s="863"/>
      <c r="D72" s="863"/>
      <c r="E72" s="863"/>
      <c r="F72" s="863"/>
      <c r="G72" s="864"/>
    </row>
    <row r="73" spans="1:10" ht="12.75" customHeight="1" x14ac:dyDescent="0.25">
      <c r="A73" s="36"/>
      <c r="B73" s="12"/>
      <c r="C73" s="12"/>
      <c r="D73" s="12"/>
      <c r="E73" s="12"/>
      <c r="F73" s="12"/>
      <c r="G73" s="37"/>
    </row>
    <row r="74" spans="1:10" x14ac:dyDescent="0.25">
      <c r="A74" s="38" t="s">
        <v>434</v>
      </c>
      <c r="B74" s="39"/>
      <c r="C74" s="39"/>
      <c r="D74" s="39"/>
      <c r="E74" s="39"/>
      <c r="F74" s="39"/>
      <c r="G74" s="40"/>
    </row>
    <row r="75" spans="1:10" x14ac:dyDescent="0.25">
      <c r="A75" s="36"/>
      <c r="B75" s="12"/>
      <c r="C75" s="12"/>
      <c r="D75" s="12"/>
      <c r="E75" s="12"/>
      <c r="F75" s="12"/>
      <c r="G75" s="37"/>
    </row>
    <row r="76" spans="1:10" ht="18.75" customHeight="1" x14ac:dyDescent="0.25">
      <c r="A76" s="38" t="s">
        <v>69</v>
      </c>
      <c r="B76" s="39"/>
      <c r="C76" s="39"/>
      <c r="D76" s="39"/>
      <c r="E76" s="39"/>
      <c r="F76" s="39"/>
      <c r="G76" s="40"/>
    </row>
    <row r="77" spans="1:10" ht="33.75" customHeight="1" x14ac:dyDescent="0.25">
      <c r="A77" s="857" t="s">
        <v>304</v>
      </c>
      <c r="B77" s="858"/>
      <c r="C77" s="858"/>
      <c r="D77" s="858"/>
      <c r="E77" s="858"/>
      <c r="F77" s="858"/>
      <c r="G77" s="859"/>
    </row>
    <row r="78" spans="1:10" ht="10.5" customHeight="1" x14ac:dyDescent="0.25">
      <c r="A78" s="36"/>
      <c r="B78" s="12"/>
      <c r="C78" s="12"/>
      <c r="D78" s="12"/>
      <c r="E78" s="12"/>
      <c r="F78" s="12"/>
      <c r="G78" s="37"/>
    </row>
    <row r="79" spans="1:10" x14ac:dyDescent="0.25">
      <c r="A79" s="38" t="s">
        <v>70</v>
      </c>
      <c r="B79" s="39"/>
      <c r="C79" s="39"/>
      <c r="D79" s="12"/>
      <c r="E79" s="12"/>
      <c r="F79" s="12"/>
      <c r="G79" s="37"/>
      <c r="I79" s="169"/>
    </row>
    <row r="80" spans="1:10" ht="30" customHeight="1" thickBot="1" x14ac:dyDescent="0.3">
      <c r="A80" s="36"/>
      <c r="B80" s="12"/>
      <c r="C80" s="12"/>
      <c r="D80" s="12"/>
      <c r="E80" s="12"/>
      <c r="F80" s="12"/>
      <c r="G80" s="37"/>
    </row>
    <row r="81" spans="1:7" ht="19.5" customHeight="1" x14ac:dyDescent="0.25">
      <c r="A81" s="36"/>
      <c r="B81" s="860" t="s">
        <v>71</v>
      </c>
      <c r="C81" s="850" t="s">
        <v>72</v>
      </c>
      <c r="D81" s="850"/>
      <c r="E81" s="850"/>
      <c r="F81" s="850"/>
      <c r="G81" s="848" t="s">
        <v>73</v>
      </c>
    </row>
    <row r="82" spans="1:7" ht="45.75" customHeight="1" x14ac:dyDescent="0.25">
      <c r="A82" s="36"/>
      <c r="B82" s="861"/>
      <c r="C82" s="34" t="s">
        <v>87</v>
      </c>
      <c r="D82" s="34" t="s">
        <v>88</v>
      </c>
      <c r="E82" s="35" t="s">
        <v>89</v>
      </c>
      <c r="F82" s="34" t="s">
        <v>90</v>
      </c>
      <c r="G82" s="849"/>
    </row>
    <row r="83" spans="1:7" ht="32.25" customHeight="1" thickBot="1" x14ac:dyDescent="0.3">
      <c r="A83" s="36"/>
      <c r="B83" s="174" t="s">
        <v>443</v>
      </c>
      <c r="C83" s="153">
        <v>48000</v>
      </c>
      <c r="D83" s="153">
        <v>0</v>
      </c>
      <c r="E83" s="153">
        <v>50000</v>
      </c>
      <c r="F83" s="153">
        <v>0</v>
      </c>
      <c r="G83" s="41">
        <f>SUM(C83:F83)</f>
        <v>98000</v>
      </c>
    </row>
    <row r="84" spans="1:7" ht="33.75" customHeight="1" thickBot="1" x14ac:dyDescent="0.3">
      <c r="A84" s="42"/>
      <c r="B84" s="174" t="s">
        <v>465</v>
      </c>
      <c r="C84" s="153">
        <v>65000</v>
      </c>
      <c r="D84" s="153">
        <v>0</v>
      </c>
      <c r="E84" s="153">
        <v>0</v>
      </c>
      <c r="F84" s="153">
        <v>0</v>
      </c>
      <c r="G84" s="154">
        <f>SUM(C84:F84)</f>
        <v>65000</v>
      </c>
    </row>
    <row r="85" spans="1:7" s="444" customFormat="1" ht="33.75" customHeight="1" thickBot="1" x14ac:dyDescent="0.3">
      <c r="A85" s="112"/>
      <c r="B85" s="118"/>
      <c r="C85" s="44"/>
      <c r="D85" s="44"/>
      <c r="E85" s="44"/>
      <c r="F85" s="44"/>
      <c r="G85" s="113"/>
    </row>
    <row r="86" spans="1:7" ht="29.25" customHeight="1" thickBot="1" x14ac:dyDescent="0.3">
      <c r="A86" s="112"/>
      <c r="B86" s="118"/>
      <c r="C86" s="44"/>
      <c r="D86" s="44"/>
      <c r="E86" s="44"/>
      <c r="F86" s="44"/>
      <c r="G86" s="113"/>
    </row>
    <row r="87" spans="1:7" x14ac:dyDescent="0.25">
      <c r="A87" s="886" t="s">
        <v>457</v>
      </c>
      <c r="B87" s="887"/>
      <c r="C87" s="887"/>
      <c r="D87" s="887"/>
      <c r="E87" s="887"/>
      <c r="F87" s="887"/>
      <c r="G87" s="888"/>
    </row>
    <row r="88" spans="1:7" ht="3.75" customHeight="1" x14ac:dyDescent="0.25">
      <c r="A88" s="36"/>
      <c r="B88" s="12"/>
      <c r="C88" s="12"/>
      <c r="D88" s="12"/>
      <c r="E88" s="12"/>
      <c r="F88" s="12"/>
      <c r="G88" s="37"/>
    </row>
    <row r="89" spans="1:7" ht="18.75" customHeight="1" x14ac:dyDescent="0.25">
      <c r="A89" s="862" t="s">
        <v>238</v>
      </c>
      <c r="B89" s="863"/>
      <c r="C89" s="863"/>
      <c r="D89" s="863"/>
      <c r="E89" s="863"/>
      <c r="F89" s="863"/>
      <c r="G89" s="864"/>
    </row>
    <row r="90" spans="1:7" ht="18" customHeight="1" x14ac:dyDescent="0.25">
      <c r="A90" s="36"/>
      <c r="B90" s="12"/>
      <c r="C90" s="12"/>
      <c r="D90" s="12"/>
      <c r="E90" s="12"/>
      <c r="F90" s="12"/>
      <c r="G90" s="37"/>
    </row>
    <row r="91" spans="1:7" x14ac:dyDescent="0.25">
      <c r="A91" s="38" t="s">
        <v>434</v>
      </c>
      <c r="B91" s="39"/>
      <c r="C91" s="39"/>
      <c r="D91" s="39"/>
      <c r="E91" s="39"/>
      <c r="F91" s="39"/>
      <c r="G91" s="40"/>
    </row>
    <row r="92" spans="1:7" ht="18.75" customHeight="1" x14ac:dyDescent="0.25">
      <c r="A92" s="36"/>
      <c r="B92" s="12"/>
      <c r="C92" s="12"/>
      <c r="D92" s="12"/>
      <c r="E92" s="12"/>
      <c r="F92" s="12"/>
      <c r="G92" s="37"/>
    </row>
    <row r="93" spans="1:7" x14ac:dyDescent="0.25">
      <c r="A93" s="38" t="s">
        <v>69</v>
      </c>
      <c r="B93" s="39"/>
      <c r="C93" s="39"/>
      <c r="D93" s="39"/>
      <c r="E93" s="39"/>
      <c r="F93" s="39"/>
      <c r="G93" s="40"/>
    </row>
    <row r="94" spans="1:7" ht="28.5" customHeight="1" x14ac:dyDescent="0.25">
      <c r="A94" s="857" t="s">
        <v>304</v>
      </c>
      <c r="B94" s="858"/>
      <c r="C94" s="858"/>
      <c r="D94" s="858"/>
      <c r="E94" s="858"/>
      <c r="F94" s="858"/>
      <c r="G94" s="859"/>
    </row>
    <row r="95" spans="1:7" ht="18" customHeight="1" x14ac:dyDescent="0.25">
      <c r="A95" s="36"/>
      <c r="B95" s="12"/>
      <c r="C95" s="12"/>
      <c r="D95" s="12"/>
      <c r="E95" s="12"/>
      <c r="F95" s="12"/>
      <c r="G95" s="37"/>
    </row>
    <row r="96" spans="1:7" ht="28.5" customHeight="1" x14ac:dyDescent="0.25">
      <c r="A96" s="38" t="s">
        <v>70</v>
      </c>
      <c r="B96" s="39"/>
      <c r="C96" s="39"/>
      <c r="D96" s="12"/>
      <c r="E96" s="12"/>
      <c r="F96" s="12"/>
      <c r="G96" s="37"/>
    </row>
    <row r="97" spans="1:7" ht="13.5" customHeight="1" thickBot="1" x14ac:dyDescent="0.3">
      <c r="A97" s="36"/>
      <c r="B97" s="12"/>
      <c r="C97" s="12"/>
      <c r="D97" s="12"/>
      <c r="E97" s="12"/>
      <c r="F97" s="12"/>
      <c r="G97" s="37"/>
    </row>
    <row r="98" spans="1:7" ht="21.75" customHeight="1" x14ac:dyDescent="0.25">
      <c r="A98" s="36"/>
      <c r="B98" s="860" t="s">
        <v>71</v>
      </c>
      <c r="C98" s="850" t="s">
        <v>72</v>
      </c>
      <c r="D98" s="850"/>
      <c r="E98" s="850"/>
      <c r="F98" s="850"/>
      <c r="G98" s="848" t="s">
        <v>73</v>
      </c>
    </row>
    <row r="99" spans="1:7" ht="48.75" customHeight="1" x14ac:dyDescent="0.25">
      <c r="A99" s="36"/>
      <c r="B99" s="861"/>
      <c r="C99" s="34" t="s">
        <v>87</v>
      </c>
      <c r="D99" s="34" t="s">
        <v>88</v>
      </c>
      <c r="E99" s="35" t="s">
        <v>89</v>
      </c>
      <c r="F99" s="34" t="s">
        <v>90</v>
      </c>
      <c r="G99" s="849"/>
    </row>
    <row r="100" spans="1:7" ht="32.25" customHeight="1" thickBot="1" x14ac:dyDescent="0.3">
      <c r="A100" s="36"/>
      <c r="B100" s="174" t="s">
        <v>443</v>
      </c>
      <c r="C100" s="153">
        <v>30000</v>
      </c>
      <c r="D100" s="153">
        <v>0</v>
      </c>
      <c r="E100" s="153">
        <v>50000</v>
      </c>
      <c r="F100" s="153">
        <v>0</v>
      </c>
      <c r="G100" s="41">
        <f>SUM(C100:F100)</f>
        <v>80000</v>
      </c>
    </row>
    <row r="101" spans="1:7" ht="34.5" customHeight="1" thickBot="1" x14ac:dyDescent="0.3">
      <c r="A101" s="42"/>
      <c r="B101" s="174" t="s">
        <v>465</v>
      </c>
      <c r="C101" s="153">
        <v>100000</v>
      </c>
      <c r="D101" s="153">
        <v>0</v>
      </c>
      <c r="E101" s="153">
        <v>0</v>
      </c>
      <c r="F101" s="153">
        <v>0</v>
      </c>
      <c r="G101" s="154">
        <f>SUM(C101:F101)</f>
        <v>100000</v>
      </c>
    </row>
    <row r="102" spans="1:7" ht="24.75" customHeight="1" thickBot="1" x14ac:dyDescent="0.3">
      <c r="A102" s="12"/>
      <c r="B102" s="111"/>
      <c r="C102" s="31"/>
      <c r="D102" s="31"/>
      <c r="E102" s="31"/>
      <c r="F102" s="31"/>
      <c r="G102" s="32"/>
    </row>
    <row r="103" spans="1:7" ht="21" customHeight="1" x14ac:dyDescent="0.25">
      <c r="A103" s="886" t="s">
        <v>458</v>
      </c>
      <c r="B103" s="887"/>
      <c r="C103" s="887"/>
      <c r="D103" s="887"/>
      <c r="E103" s="887"/>
      <c r="F103" s="887"/>
      <c r="G103" s="888"/>
    </row>
    <row r="104" spans="1:7" x14ac:dyDescent="0.25">
      <c r="A104" s="36"/>
      <c r="B104" s="12"/>
      <c r="C104" s="12"/>
      <c r="D104" s="12"/>
      <c r="E104" s="12"/>
      <c r="F104" s="12"/>
      <c r="G104" s="37"/>
    </row>
    <row r="105" spans="1:7" ht="26.25" customHeight="1" x14ac:dyDescent="0.25">
      <c r="A105" s="862" t="s">
        <v>238</v>
      </c>
      <c r="B105" s="863"/>
      <c r="C105" s="863"/>
      <c r="D105" s="863"/>
      <c r="E105" s="863"/>
      <c r="F105" s="863"/>
      <c r="G105" s="864"/>
    </row>
    <row r="106" spans="1:7" x14ac:dyDescent="0.25">
      <c r="A106" s="36"/>
      <c r="B106" s="12"/>
      <c r="C106" s="12"/>
      <c r="D106" s="12"/>
      <c r="E106" s="12"/>
      <c r="F106" s="12"/>
      <c r="G106" s="37"/>
    </row>
    <row r="107" spans="1:7" x14ac:dyDescent="0.25">
      <c r="A107" s="38" t="s">
        <v>434</v>
      </c>
      <c r="B107" s="39"/>
      <c r="C107" s="39"/>
      <c r="D107" s="39"/>
      <c r="E107" s="39"/>
      <c r="F107" s="39"/>
      <c r="G107" s="40"/>
    </row>
    <row r="108" spans="1:7" x14ac:dyDescent="0.25">
      <c r="A108" s="36"/>
      <c r="B108" s="12"/>
      <c r="C108" s="12"/>
      <c r="D108" s="12"/>
      <c r="E108" s="12"/>
      <c r="F108" s="12"/>
      <c r="G108" s="37"/>
    </row>
    <row r="109" spans="1:7" x14ac:dyDescent="0.25">
      <c r="A109" s="38" t="s">
        <v>69</v>
      </c>
      <c r="B109" s="39"/>
      <c r="C109" s="39"/>
      <c r="D109" s="39"/>
      <c r="E109" s="39"/>
      <c r="F109" s="39"/>
      <c r="G109" s="40"/>
    </row>
    <row r="110" spans="1:7" ht="31.5" customHeight="1" x14ac:dyDescent="0.25">
      <c r="A110" s="857" t="s">
        <v>273</v>
      </c>
      <c r="B110" s="858"/>
      <c r="C110" s="858"/>
      <c r="D110" s="858"/>
      <c r="E110" s="858"/>
      <c r="F110" s="858"/>
      <c r="G110" s="859"/>
    </row>
    <row r="111" spans="1:7" ht="9" customHeight="1" x14ac:dyDescent="0.25">
      <c r="A111" s="36"/>
      <c r="B111" s="12"/>
      <c r="C111" s="12"/>
      <c r="D111" s="12"/>
      <c r="E111" s="12"/>
      <c r="F111" s="12"/>
      <c r="G111" s="37"/>
    </row>
    <row r="112" spans="1:7" x14ac:dyDescent="0.25">
      <c r="A112" s="38" t="s">
        <v>70</v>
      </c>
      <c r="B112" s="39"/>
      <c r="C112" s="39"/>
      <c r="D112" s="12"/>
      <c r="E112" s="12"/>
      <c r="F112" s="12"/>
      <c r="G112" s="37"/>
    </row>
    <row r="113" spans="1:7" ht="28.5" customHeight="1" thickBot="1" x14ac:dyDescent="0.3">
      <c r="A113" s="36"/>
      <c r="B113" s="12"/>
      <c r="C113" s="12"/>
      <c r="D113" s="12"/>
      <c r="E113" s="12"/>
      <c r="F113" s="12"/>
      <c r="G113" s="37"/>
    </row>
    <row r="114" spans="1:7" ht="21.75" customHeight="1" x14ac:dyDescent="0.25">
      <c r="A114" s="36"/>
      <c r="B114" s="860" t="s">
        <v>71</v>
      </c>
      <c r="C114" s="850" t="s">
        <v>72</v>
      </c>
      <c r="D114" s="850"/>
      <c r="E114" s="850"/>
      <c r="F114" s="850"/>
      <c r="G114" s="848" t="s">
        <v>73</v>
      </c>
    </row>
    <row r="115" spans="1:7" ht="45" customHeight="1" x14ac:dyDescent="0.25">
      <c r="A115" s="36"/>
      <c r="B115" s="861"/>
      <c r="C115" s="34" t="s">
        <v>87</v>
      </c>
      <c r="D115" s="34" t="s">
        <v>88</v>
      </c>
      <c r="E115" s="35" t="s">
        <v>89</v>
      </c>
      <c r="F115" s="34" t="s">
        <v>90</v>
      </c>
      <c r="G115" s="849"/>
    </row>
    <row r="116" spans="1:7" ht="33.75" customHeight="1" thickBot="1" x14ac:dyDescent="0.3">
      <c r="A116" s="36"/>
      <c r="B116" s="174" t="s">
        <v>443</v>
      </c>
      <c r="C116" s="153">
        <v>15000</v>
      </c>
      <c r="D116" s="153">
        <v>0</v>
      </c>
      <c r="E116" s="153">
        <v>0</v>
      </c>
      <c r="F116" s="153">
        <v>0</v>
      </c>
      <c r="G116" s="41">
        <f>SUM(C116:F116)</f>
        <v>15000</v>
      </c>
    </row>
    <row r="117" spans="1:7" ht="35.25" customHeight="1" thickBot="1" x14ac:dyDescent="0.3">
      <c r="A117" s="42"/>
      <c r="B117" s="174" t="s">
        <v>465</v>
      </c>
      <c r="C117" s="153">
        <v>15000</v>
      </c>
      <c r="D117" s="153">
        <v>0</v>
      </c>
      <c r="E117" s="153">
        <v>0</v>
      </c>
      <c r="F117" s="153">
        <v>0</v>
      </c>
      <c r="G117" s="154">
        <f>SUM(C117:F117)</f>
        <v>15000</v>
      </c>
    </row>
    <row r="118" spans="1:7" x14ac:dyDescent="0.25">
      <c r="A118" s="12"/>
      <c r="B118" s="111"/>
      <c r="C118" s="31"/>
      <c r="D118" s="31"/>
      <c r="E118" s="31"/>
      <c r="F118" s="31"/>
      <c r="G118" s="32"/>
    </row>
    <row r="119" spans="1:7" s="444" customFormat="1" ht="15.75" thickBot="1" x14ac:dyDescent="0.3">
      <c r="A119" s="12"/>
      <c r="B119" s="111"/>
      <c r="C119" s="31"/>
      <c r="D119" s="31"/>
      <c r="E119" s="31"/>
      <c r="F119" s="31"/>
      <c r="G119" s="32"/>
    </row>
    <row r="120" spans="1:7" s="462" customFormat="1" ht="21" customHeight="1" x14ac:dyDescent="0.25">
      <c r="A120" s="886" t="s">
        <v>459</v>
      </c>
      <c r="B120" s="887"/>
      <c r="C120" s="887"/>
      <c r="D120" s="887"/>
      <c r="E120" s="887"/>
      <c r="F120" s="887"/>
      <c r="G120" s="888"/>
    </row>
    <row r="121" spans="1:7" s="462" customFormat="1" x14ac:dyDescent="0.25">
      <c r="A121" s="36"/>
      <c r="B121" s="12"/>
      <c r="C121" s="12"/>
      <c r="D121" s="12"/>
      <c r="E121" s="12"/>
      <c r="F121" s="12"/>
      <c r="G121" s="37"/>
    </row>
    <row r="122" spans="1:7" s="462" customFormat="1" ht="26.25" customHeight="1" x14ac:dyDescent="0.25">
      <c r="A122" s="862" t="s">
        <v>238</v>
      </c>
      <c r="B122" s="863"/>
      <c r="C122" s="863"/>
      <c r="D122" s="863"/>
      <c r="E122" s="863"/>
      <c r="F122" s="863"/>
      <c r="G122" s="864"/>
    </row>
    <row r="123" spans="1:7" s="462" customFormat="1" x14ac:dyDescent="0.25">
      <c r="A123" s="36"/>
      <c r="B123" s="12"/>
      <c r="C123" s="12"/>
      <c r="D123" s="12"/>
      <c r="E123" s="12"/>
      <c r="F123" s="12"/>
      <c r="G123" s="37"/>
    </row>
    <row r="124" spans="1:7" s="462" customFormat="1" x14ac:dyDescent="0.25">
      <c r="A124" s="38" t="s">
        <v>434</v>
      </c>
      <c r="B124" s="39"/>
      <c r="C124" s="39"/>
      <c r="D124" s="39"/>
      <c r="E124" s="39"/>
      <c r="F124" s="39"/>
      <c r="G124" s="40"/>
    </row>
    <row r="125" spans="1:7" s="462" customFormat="1" x14ac:dyDescent="0.25">
      <c r="A125" s="36"/>
      <c r="B125" s="12"/>
      <c r="C125" s="12"/>
      <c r="D125" s="12"/>
      <c r="E125" s="12"/>
      <c r="F125" s="12"/>
      <c r="G125" s="37"/>
    </row>
    <row r="126" spans="1:7" s="462" customFormat="1" x14ac:dyDescent="0.25">
      <c r="A126" s="38" t="s">
        <v>69</v>
      </c>
      <c r="B126" s="39"/>
      <c r="C126" s="39"/>
      <c r="D126" s="39"/>
      <c r="E126" s="39"/>
      <c r="F126" s="39"/>
      <c r="G126" s="40"/>
    </row>
    <row r="127" spans="1:7" s="462" customFormat="1" ht="31.5" customHeight="1" x14ac:dyDescent="0.25">
      <c r="A127" s="857" t="s">
        <v>273</v>
      </c>
      <c r="B127" s="858"/>
      <c r="C127" s="858"/>
      <c r="D127" s="858"/>
      <c r="E127" s="858"/>
      <c r="F127" s="858"/>
      <c r="G127" s="859"/>
    </row>
    <row r="128" spans="1:7" s="462" customFormat="1" ht="9" customHeight="1" x14ac:dyDescent="0.25">
      <c r="A128" s="36"/>
      <c r="B128" s="12"/>
      <c r="C128" s="12"/>
      <c r="D128" s="12"/>
      <c r="E128" s="12"/>
      <c r="F128" s="12"/>
      <c r="G128" s="37"/>
    </row>
    <row r="129" spans="1:7" s="462" customFormat="1" x14ac:dyDescent="0.25">
      <c r="A129" s="38" t="s">
        <v>70</v>
      </c>
      <c r="B129" s="39"/>
      <c r="C129" s="39"/>
      <c r="D129" s="12"/>
      <c r="E129" s="12"/>
      <c r="F129" s="12"/>
      <c r="G129" s="37"/>
    </row>
    <row r="130" spans="1:7" s="462" customFormat="1" ht="28.5" customHeight="1" thickBot="1" x14ac:dyDescent="0.3">
      <c r="A130" s="36"/>
      <c r="B130" s="12"/>
      <c r="C130" s="12"/>
      <c r="D130" s="12"/>
      <c r="E130" s="12"/>
      <c r="F130" s="12"/>
      <c r="G130" s="37"/>
    </row>
    <row r="131" spans="1:7" s="462" customFormat="1" ht="21.75" customHeight="1" x14ac:dyDescent="0.25">
      <c r="A131" s="36"/>
      <c r="B131" s="860" t="s">
        <v>71</v>
      </c>
      <c r="C131" s="850" t="s">
        <v>72</v>
      </c>
      <c r="D131" s="850"/>
      <c r="E131" s="850"/>
      <c r="F131" s="850"/>
      <c r="G131" s="848" t="s">
        <v>73</v>
      </c>
    </row>
    <row r="132" spans="1:7" s="462" customFormat="1" ht="45" customHeight="1" x14ac:dyDescent="0.25">
      <c r="A132" s="36"/>
      <c r="B132" s="861"/>
      <c r="C132" s="34" t="s">
        <v>87</v>
      </c>
      <c r="D132" s="34" t="s">
        <v>88</v>
      </c>
      <c r="E132" s="35" t="s">
        <v>89</v>
      </c>
      <c r="F132" s="34" t="s">
        <v>90</v>
      </c>
      <c r="G132" s="849"/>
    </row>
    <row r="133" spans="1:7" s="462" customFormat="1" ht="33" customHeight="1" thickBot="1" x14ac:dyDescent="0.3">
      <c r="A133" s="36"/>
      <c r="B133" s="174" t="s">
        <v>443</v>
      </c>
      <c r="C133" s="153">
        <v>20000</v>
      </c>
      <c r="D133" s="153">
        <v>0</v>
      </c>
      <c r="E133" s="153">
        <v>0</v>
      </c>
      <c r="F133" s="153">
        <v>0</v>
      </c>
      <c r="G133" s="41">
        <f>SUM(C133:F133)</f>
        <v>20000</v>
      </c>
    </row>
    <row r="134" spans="1:7" s="462" customFormat="1" ht="31.5" customHeight="1" thickBot="1" x14ac:dyDescent="0.3">
      <c r="A134" s="42"/>
      <c r="B134" s="174" t="s">
        <v>465</v>
      </c>
      <c r="C134" s="153">
        <v>120000</v>
      </c>
      <c r="D134" s="153">
        <v>0</v>
      </c>
      <c r="E134" s="153">
        <v>0</v>
      </c>
      <c r="F134" s="153">
        <v>0</v>
      </c>
      <c r="G134" s="154">
        <f>SUM(C134:F134)</f>
        <v>120000</v>
      </c>
    </row>
    <row r="135" spans="1:7" s="444" customFormat="1" x14ac:dyDescent="0.25">
      <c r="A135" s="12"/>
      <c r="B135" s="111"/>
      <c r="C135" s="31"/>
      <c r="D135" s="31"/>
      <c r="E135" s="31"/>
      <c r="F135" s="31"/>
      <c r="G135" s="32"/>
    </row>
    <row r="136" spans="1:7" s="444" customFormat="1" ht="15.75" thickBot="1" x14ac:dyDescent="0.3">
      <c r="A136" s="12"/>
      <c r="B136" s="111"/>
      <c r="C136" s="31"/>
      <c r="D136" s="31"/>
      <c r="E136" s="31"/>
      <c r="F136" s="31"/>
      <c r="G136" s="32"/>
    </row>
    <row r="137" spans="1:7" s="462" customFormat="1" ht="21" customHeight="1" x14ac:dyDescent="0.25">
      <c r="A137" s="886" t="s">
        <v>460</v>
      </c>
      <c r="B137" s="887"/>
      <c r="C137" s="887"/>
      <c r="D137" s="887"/>
      <c r="E137" s="887"/>
      <c r="F137" s="887"/>
      <c r="G137" s="888"/>
    </row>
    <row r="138" spans="1:7" s="462" customFormat="1" x14ac:dyDescent="0.25">
      <c r="A138" s="36"/>
      <c r="B138" s="12"/>
      <c r="C138" s="12"/>
      <c r="D138" s="12"/>
      <c r="E138" s="12"/>
      <c r="F138" s="12"/>
      <c r="G138" s="37"/>
    </row>
    <row r="139" spans="1:7" s="462" customFormat="1" ht="26.25" customHeight="1" x14ac:dyDescent="0.25">
      <c r="A139" s="862" t="s">
        <v>238</v>
      </c>
      <c r="B139" s="863"/>
      <c r="C139" s="863"/>
      <c r="D139" s="863"/>
      <c r="E139" s="863"/>
      <c r="F139" s="863"/>
      <c r="G139" s="864"/>
    </row>
    <row r="140" spans="1:7" s="462" customFormat="1" x14ac:dyDescent="0.25">
      <c r="A140" s="36"/>
      <c r="B140" s="12"/>
      <c r="C140" s="12"/>
      <c r="D140" s="12"/>
      <c r="E140" s="12"/>
      <c r="F140" s="12"/>
      <c r="G140" s="37"/>
    </row>
    <row r="141" spans="1:7" s="462" customFormat="1" x14ac:dyDescent="0.25">
      <c r="A141" s="38" t="s">
        <v>434</v>
      </c>
      <c r="B141" s="39"/>
      <c r="C141" s="39"/>
      <c r="D141" s="39"/>
      <c r="E141" s="39"/>
      <c r="F141" s="39"/>
      <c r="G141" s="40"/>
    </row>
    <row r="142" spans="1:7" s="462" customFormat="1" x14ac:dyDescent="0.25">
      <c r="A142" s="36"/>
      <c r="B142" s="12"/>
      <c r="C142" s="12"/>
      <c r="D142" s="12"/>
      <c r="E142" s="12"/>
      <c r="F142" s="12"/>
      <c r="G142" s="37"/>
    </row>
    <row r="143" spans="1:7" s="462" customFormat="1" x14ac:dyDescent="0.25">
      <c r="A143" s="38" t="s">
        <v>69</v>
      </c>
      <c r="B143" s="39"/>
      <c r="C143" s="39"/>
      <c r="D143" s="39"/>
      <c r="E143" s="39"/>
      <c r="F143" s="39"/>
      <c r="G143" s="40"/>
    </row>
    <row r="144" spans="1:7" s="462" customFormat="1" ht="31.5" customHeight="1" x14ac:dyDescent="0.25">
      <c r="A144" s="857" t="s">
        <v>273</v>
      </c>
      <c r="B144" s="858"/>
      <c r="C144" s="858"/>
      <c r="D144" s="858"/>
      <c r="E144" s="858"/>
      <c r="F144" s="858"/>
      <c r="G144" s="859"/>
    </row>
    <row r="145" spans="1:7" s="462" customFormat="1" ht="9" customHeight="1" x14ac:dyDescent="0.25">
      <c r="A145" s="36"/>
      <c r="B145" s="12"/>
      <c r="C145" s="12"/>
      <c r="D145" s="12"/>
      <c r="E145" s="12"/>
      <c r="F145" s="12"/>
      <c r="G145" s="37"/>
    </row>
    <row r="146" spans="1:7" s="462" customFormat="1" x14ac:dyDescent="0.25">
      <c r="A146" s="38" t="s">
        <v>70</v>
      </c>
      <c r="B146" s="39"/>
      <c r="C146" s="39"/>
      <c r="D146" s="12"/>
      <c r="E146" s="12"/>
      <c r="F146" s="12"/>
      <c r="G146" s="37"/>
    </row>
    <row r="147" spans="1:7" s="462" customFormat="1" ht="28.5" customHeight="1" thickBot="1" x14ac:dyDescent="0.3">
      <c r="A147" s="36"/>
      <c r="B147" s="12"/>
      <c r="C147" s="12"/>
      <c r="D147" s="12"/>
      <c r="E147" s="12"/>
      <c r="F147" s="12"/>
      <c r="G147" s="37"/>
    </row>
    <row r="148" spans="1:7" s="462" customFormat="1" ht="21.75" customHeight="1" x14ac:dyDescent="0.25">
      <c r="A148" s="36"/>
      <c r="B148" s="860" t="s">
        <v>71</v>
      </c>
      <c r="C148" s="850" t="s">
        <v>72</v>
      </c>
      <c r="D148" s="850"/>
      <c r="E148" s="850"/>
      <c r="F148" s="850"/>
      <c r="G148" s="848" t="s">
        <v>73</v>
      </c>
    </row>
    <row r="149" spans="1:7" s="462" customFormat="1" ht="45" customHeight="1" x14ac:dyDescent="0.25">
      <c r="A149" s="36"/>
      <c r="B149" s="861"/>
      <c r="C149" s="34" t="s">
        <v>87</v>
      </c>
      <c r="D149" s="34" t="s">
        <v>88</v>
      </c>
      <c r="E149" s="35" t="s">
        <v>89</v>
      </c>
      <c r="F149" s="34" t="s">
        <v>90</v>
      </c>
      <c r="G149" s="849"/>
    </row>
    <row r="150" spans="1:7" s="462" customFormat="1" ht="32.25" customHeight="1" thickBot="1" x14ac:dyDescent="0.3">
      <c r="A150" s="36"/>
      <c r="B150" s="174" t="s">
        <v>443</v>
      </c>
      <c r="C150" s="153">
        <v>20000</v>
      </c>
      <c r="D150" s="153">
        <v>0</v>
      </c>
      <c r="E150" s="153">
        <v>0</v>
      </c>
      <c r="F150" s="153">
        <v>0</v>
      </c>
      <c r="G150" s="41">
        <f>SUM(C150:F150)</f>
        <v>20000</v>
      </c>
    </row>
    <row r="151" spans="1:7" s="462" customFormat="1" ht="31.5" customHeight="1" thickBot="1" x14ac:dyDescent="0.3">
      <c r="A151" s="42"/>
      <c r="B151" s="174" t="s">
        <v>465</v>
      </c>
      <c r="C151" s="153">
        <v>50000</v>
      </c>
      <c r="D151" s="153">
        <v>0</v>
      </c>
      <c r="E151" s="153">
        <v>0</v>
      </c>
      <c r="F151" s="153">
        <v>0</v>
      </c>
      <c r="G151" s="154">
        <f>SUM(C151:F151)</f>
        <v>50000</v>
      </c>
    </row>
    <row r="152" spans="1:7" s="462" customFormat="1" ht="15.75" thickBot="1" x14ac:dyDescent="0.3">
      <c r="A152" s="12"/>
      <c r="B152" s="111"/>
      <c r="C152" s="31"/>
      <c r="D152" s="31"/>
      <c r="E152" s="31"/>
      <c r="F152" s="31"/>
      <c r="G152" s="32"/>
    </row>
    <row r="153" spans="1:7" s="561" customFormat="1" ht="21" customHeight="1" x14ac:dyDescent="0.25">
      <c r="A153" s="876" t="s">
        <v>472</v>
      </c>
      <c r="B153" s="877"/>
      <c r="C153" s="877"/>
      <c r="D153" s="877"/>
      <c r="E153" s="877"/>
      <c r="F153" s="877"/>
      <c r="G153" s="878"/>
    </row>
    <row r="154" spans="1:7" s="561" customFormat="1" x14ac:dyDescent="0.25">
      <c r="A154" s="36"/>
      <c r="B154" s="12"/>
      <c r="C154" s="12"/>
      <c r="D154" s="12"/>
      <c r="E154" s="12"/>
      <c r="F154" s="12"/>
      <c r="G154" s="37"/>
    </row>
    <row r="155" spans="1:7" s="561" customFormat="1" ht="26.25" customHeight="1" x14ac:dyDescent="0.25">
      <c r="A155" s="862" t="s">
        <v>238</v>
      </c>
      <c r="B155" s="863"/>
      <c r="C155" s="863"/>
      <c r="D155" s="863"/>
      <c r="E155" s="863"/>
      <c r="F155" s="863"/>
      <c r="G155" s="864"/>
    </row>
    <row r="156" spans="1:7" s="561" customFormat="1" x14ac:dyDescent="0.25">
      <c r="A156" s="36"/>
      <c r="B156" s="12"/>
      <c r="C156" s="12"/>
      <c r="D156" s="12"/>
      <c r="E156" s="12"/>
      <c r="F156" s="12"/>
      <c r="G156" s="37"/>
    </row>
    <row r="157" spans="1:7" s="561" customFormat="1" x14ac:dyDescent="0.25">
      <c r="A157" s="38" t="s">
        <v>434</v>
      </c>
      <c r="B157" s="39"/>
      <c r="C157" s="39"/>
      <c r="D157" s="39"/>
      <c r="E157" s="39"/>
      <c r="F157" s="39"/>
      <c r="G157" s="40"/>
    </row>
    <row r="158" spans="1:7" s="561" customFormat="1" x14ac:dyDescent="0.25">
      <c r="A158" s="36"/>
      <c r="B158" s="12"/>
      <c r="C158" s="12"/>
      <c r="D158" s="12"/>
      <c r="E158" s="12"/>
      <c r="F158" s="12"/>
      <c r="G158" s="37"/>
    </row>
    <row r="159" spans="1:7" s="561" customFormat="1" x14ac:dyDescent="0.25">
      <c r="A159" s="38" t="s">
        <v>69</v>
      </c>
      <c r="B159" s="39"/>
      <c r="C159" s="39"/>
      <c r="D159" s="39"/>
      <c r="E159" s="39"/>
      <c r="F159" s="39"/>
      <c r="G159" s="40"/>
    </row>
    <row r="160" spans="1:7" s="561" customFormat="1" ht="31.5" customHeight="1" x14ac:dyDescent="0.25">
      <c r="A160" s="857" t="s">
        <v>273</v>
      </c>
      <c r="B160" s="858"/>
      <c r="C160" s="858"/>
      <c r="D160" s="858"/>
      <c r="E160" s="858"/>
      <c r="F160" s="858"/>
      <c r="G160" s="859"/>
    </row>
    <row r="161" spans="1:16" s="561" customFormat="1" ht="9" customHeight="1" x14ac:dyDescent="0.25">
      <c r="A161" s="36"/>
      <c r="B161" s="12"/>
      <c r="C161" s="12"/>
      <c r="D161" s="12"/>
      <c r="E161" s="12"/>
      <c r="F161" s="12"/>
      <c r="G161" s="37"/>
    </row>
    <row r="162" spans="1:16" s="561" customFormat="1" x14ac:dyDescent="0.25">
      <c r="A162" s="38" t="s">
        <v>70</v>
      </c>
      <c r="B162" s="39"/>
      <c r="C162" s="39"/>
      <c r="D162" s="12"/>
      <c r="E162" s="12"/>
      <c r="F162" s="12"/>
      <c r="G162" s="37"/>
    </row>
    <row r="163" spans="1:16" s="561" customFormat="1" ht="28.5" customHeight="1" thickBot="1" x14ac:dyDescent="0.3">
      <c r="A163" s="36"/>
      <c r="B163" s="12"/>
      <c r="C163" s="12"/>
      <c r="D163" s="12"/>
      <c r="E163" s="12"/>
      <c r="F163" s="12"/>
      <c r="G163" s="37"/>
    </row>
    <row r="164" spans="1:16" s="561" customFormat="1" ht="21.75" customHeight="1" x14ac:dyDescent="0.25">
      <c r="A164" s="36"/>
      <c r="B164" s="860" t="s">
        <v>71</v>
      </c>
      <c r="C164" s="850" t="s">
        <v>72</v>
      </c>
      <c r="D164" s="850"/>
      <c r="E164" s="850"/>
      <c r="F164" s="850"/>
      <c r="G164" s="848" t="s">
        <v>73</v>
      </c>
    </row>
    <row r="165" spans="1:16" s="561" customFormat="1" ht="45" customHeight="1" x14ac:dyDescent="0.25">
      <c r="A165" s="36"/>
      <c r="B165" s="861"/>
      <c r="C165" s="34" t="s">
        <v>87</v>
      </c>
      <c r="D165" s="34" t="s">
        <v>88</v>
      </c>
      <c r="E165" s="35" t="s">
        <v>89</v>
      </c>
      <c r="F165" s="34" t="s">
        <v>90</v>
      </c>
      <c r="G165" s="849"/>
    </row>
    <row r="166" spans="1:16" s="561" customFormat="1" ht="32.25" customHeight="1" thickBot="1" x14ac:dyDescent="0.3">
      <c r="A166" s="36"/>
      <c r="B166" s="174" t="s">
        <v>443</v>
      </c>
      <c r="C166" s="153">
        <v>20000</v>
      </c>
      <c r="D166" s="153">
        <v>0</v>
      </c>
      <c r="E166" s="153">
        <v>0</v>
      </c>
      <c r="F166" s="153">
        <v>0</v>
      </c>
      <c r="G166" s="41">
        <f>SUM(C166:F166)</f>
        <v>20000</v>
      </c>
    </row>
    <row r="167" spans="1:16" s="561" customFormat="1" ht="31.5" customHeight="1" thickBot="1" x14ac:dyDescent="0.3">
      <c r="A167" s="42"/>
      <c r="B167" s="174" t="s">
        <v>465</v>
      </c>
      <c r="C167" s="153">
        <v>75000</v>
      </c>
      <c r="D167" s="153">
        <v>0</v>
      </c>
      <c r="E167" s="153">
        <v>50000</v>
      </c>
      <c r="F167" s="153">
        <v>0</v>
      </c>
      <c r="G167" s="154">
        <f>SUM(C167:F167)</f>
        <v>125000</v>
      </c>
    </row>
    <row r="168" spans="1:16" s="462" customFormat="1" x14ac:dyDescent="0.25">
      <c r="A168" s="12"/>
      <c r="B168" s="111"/>
      <c r="C168" s="31"/>
      <c r="D168" s="31"/>
      <c r="E168" s="31"/>
      <c r="F168" s="31"/>
      <c r="G168" s="32"/>
      <c r="H168" s="741"/>
      <c r="I168" s="741"/>
      <c r="J168" s="741"/>
      <c r="K168" s="741"/>
      <c r="L168" s="741"/>
      <c r="M168" s="741"/>
      <c r="N168" s="741"/>
      <c r="O168" s="741"/>
      <c r="P168" s="741"/>
    </row>
    <row r="169" spans="1:16" s="561" customFormat="1" ht="15.75" thickBot="1" x14ac:dyDescent="0.3">
      <c r="A169" s="12"/>
      <c r="B169" s="111"/>
      <c r="C169" s="31"/>
      <c r="D169" s="31"/>
      <c r="E169" s="31"/>
      <c r="F169" s="31"/>
      <c r="G169" s="32"/>
      <c r="H169" s="562"/>
      <c r="I169" s="562"/>
      <c r="J169" s="562"/>
      <c r="K169" s="562"/>
      <c r="L169" s="562"/>
      <c r="M169" s="562"/>
      <c r="N169" s="562"/>
      <c r="O169" s="562"/>
      <c r="P169" s="562"/>
    </row>
    <row r="170" spans="1:16" s="561" customFormat="1" ht="21" customHeight="1" x14ac:dyDescent="0.25">
      <c r="A170" s="876" t="s">
        <v>473</v>
      </c>
      <c r="B170" s="877"/>
      <c r="C170" s="877"/>
      <c r="D170" s="877"/>
      <c r="E170" s="877"/>
      <c r="F170" s="877"/>
      <c r="G170" s="878"/>
    </row>
    <row r="171" spans="1:16" s="561" customFormat="1" x14ac:dyDescent="0.25">
      <c r="A171" s="36"/>
      <c r="B171" s="12"/>
      <c r="C171" s="12"/>
      <c r="D171" s="12"/>
      <c r="E171" s="12"/>
      <c r="F171" s="12"/>
      <c r="G171" s="37"/>
    </row>
    <row r="172" spans="1:16" s="561" customFormat="1" ht="26.25" customHeight="1" x14ac:dyDescent="0.25">
      <c r="A172" s="862" t="s">
        <v>238</v>
      </c>
      <c r="B172" s="863"/>
      <c r="C172" s="863"/>
      <c r="D172" s="863"/>
      <c r="E172" s="863"/>
      <c r="F172" s="863"/>
      <c r="G172" s="864"/>
    </row>
    <row r="173" spans="1:16" s="561" customFormat="1" x14ac:dyDescent="0.25">
      <c r="A173" s="36"/>
      <c r="B173" s="12"/>
      <c r="C173" s="12"/>
      <c r="D173" s="12"/>
      <c r="E173" s="12"/>
      <c r="F173" s="12"/>
      <c r="G173" s="37"/>
    </row>
    <row r="174" spans="1:16" s="561" customFormat="1" x14ac:dyDescent="0.25">
      <c r="A174" s="38" t="s">
        <v>434</v>
      </c>
      <c r="B174" s="39"/>
      <c r="C174" s="39"/>
      <c r="D174" s="39"/>
      <c r="E174" s="39"/>
      <c r="F174" s="39"/>
      <c r="G174" s="40"/>
    </row>
    <row r="175" spans="1:16" s="561" customFormat="1" x14ac:dyDescent="0.25">
      <c r="A175" s="36"/>
      <c r="B175" s="12"/>
      <c r="C175" s="12"/>
      <c r="D175" s="12"/>
      <c r="E175" s="12"/>
      <c r="F175" s="12"/>
      <c r="G175" s="37"/>
    </row>
    <row r="176" spans="1:16" s="561" customFormat="1" x14ac:dyDescent="0.25">
      <c r="A176" s="38" t="s">
        <v>69</v>
      </c>
      <c r="B176" s="39"/>
      <c r="C176" s="39"/>
      <c r="D176" s="39"/>
      <c r="E176" s="39"/>
      <c r="F176" s="39"/>
      <c r="G176" s="40"/>
    </row>
    <row r="177" spans="1:16" s="561" customFormat="1" ht="31.5" customHeight="1" x14ac:dyDescent="0.25">
      <c r="A177" s="857" t="s">
        <v>273</v>
      </c>
      <c r="B177" s="858"/>
      <c r="C177" s="858"/>
      <c r="D177" s="858"/>
      <c r="E177" s="858"/>
      <c r="F177" s="858"/>
      <c r="G177" s="859"/>
    </row>
    <row r="178" spans="1:16" s="561" customFormat="1" ht="9" customHeight="1" x14ac:dyDescent="0.25">
      <c r="A178" s="36"/>
      <c r="B178" s="12"/>
      <c r="C178" s="12"/>
      <c r="D178" s="12"/>
      <c r="E178" s="12"/>
      <c r="F178" s="12"/>
      <c r="G178" s="37"/>
    </row>
    <row r="179" spans="1:16" s="561" customFormat="1" x14ac:dyDescent="0.25">
      <c r="A179" s="38" t="s">
        <v>70</v>
      </c>
      <c r="B179" s="39"/>
      <c r="C179" s="39"/>
      <c r="D179" s="12"/>
      <c r="E179" s="12"/>
      <c r="F179" s="12"/>
      <c r="G179" s="37"/>
    </row>
    <row r="180" spans="1:16" s="561" customFormat="1" ht="28.5" customHeight="1" thickBot="1" x14ac:dyDescent="0.3">
      <c r="A180" s="36"/>
      <c r="B180" s="12"/>
      <c r="C180" s="12"/>
      <c r="D180" s="12"/>
      <c r="E180" s="12"/>
      <c r="F180" s="12"/>
      <c r="G180" s="37"/>
    </row>
    <row r="181" spans="1:16" s="561" customFormat="1" ht="21.75" customHeight="1" x14ac:dyDescent="0.25">
      <c r="A181" s="36"/>
      <c r="B181" s="860" t="s">
        <v>71</v>
      </c>
      <c r="C181" s="850" t="s">
        <v>72</v>
      </c>
      <c r="D181" s="850"/>
      <c r="E181" s="850"/>
      <c r="F181" s="850"/>
      <c r="G181" s="848" t="s">
        <v>73</v>
      </c>
    </row>
    <row r="182" spans="1:16" s="561" customFormat="1" ht="45" customHeight="1" x14ac:dyDescent="0.25">
      <c r="A182" s="36"/>
      <c r="B182" s="861"/>
      <c r="C182" s="34" t="s">
        <v>87</v>
      </c>
      <c r="D182" s="34" t="s">
        <v>88</v>
      </c>
      <c r="E182" s="35" t="s">
        <v>89</v>
      </c>
      <c r="F182" s="34" t="s">
        <v>90</v>
      </c>
      <c r="G182" s="849"/>
    </row>
    <row r="183" spans="1:16" s="561" customFormat="1" ht="32.25" customHeight="1" thickBot="1" x14ac:dyDescent="0.3">
      <c r="A183" s="36"/>
      <c r="B183" s="174" t="s">
        <v>443</v>
      </c>
      <c r="C183" s="153">
        <v>20000</v>
      </c>
      <c r="D183" s="153">
        <v>0</v>
      </c>
      <c r="E183" s="153">
        <v>0</v>
      </c>
      <c r="F183" s="153">
        <v>0</v>
      </c>
      <c r="G183" s="41">
        <f>SUM(C183:F183)</f>
        <v>20000</v>
      </c>
    </row>
    <row r="184" spans="1:16" s="561" customFormat="1" ht="31.5" customHeight="1" thickBot="1" x14ac:dyDescent="0.3">
      <c r="A184" s="42"/>
      <c r="B184" s="174" t="s">
        <v>465</v>
      </c>
      <c r="C184" s="153">
        <v>70000</v>
      </c>
      <c r="D184" s="153">
        <v>0</v>
      </c>
      <c r="E184" s="153">
        <v>0</v>
      </c>
      <c r="F184" s="153">
        <v>0</v>
      </c>
      <c r="G184" s="154">
        <f>SUM(C184:F184)</f>
        <v>70000</v>
      </c>
    </row>
    <row r="185" spans="1:16" s="561" customFormat="1" x14ac:dyDescent="0.25">
      <c r="A185" s="12"/>
      <c r="B185" s="111"/>
      <c r="C185" s="31"/>
      <c r="D185" s="31"/>
      <c r="E185" s="31"/>
      <c r="F185" s="31"/>
      <c r="G185" s="32"/>
      <c r="H185" s="431"/>
      <c r="I185" s="431"/>
      <c r="J185" s="431"/>
      <c r="K185" s="431"/>
      <c r="L185" s="431"/>
      <c r="M185" s="431"/>
      <c r="N185" s="431"/>
      <c r="O185" s="431"/>
      <c r="P185" s="431"/>
    </row>
    <row r="186" spans="1:16" s="561" customFormat="1" ht="30.75" customHeight="1" thickBot="1" x14ac:dyDescent="0.3">
      <c r="A186" s="112"/>
      <c r="B186" s="46"/>
      <c r="C186" s="44"/>
      <c r="D186" s="44"/>
      <c r="E186" s="44"/>
      <c r="F186" s="44"/>
      <c r="G186" s="113"/>
      <c r="H186" s="431"/>
      <c r="I186" s="431"/>
      <c r="J186" s="431"/>
      <c r="K186" s="431"/>
      <c r="L186" s="431"/>
      <c r="M186" s="431"/>
      <c r="N186" s="431"/>
      <c r="O186" s="431"/>
      <c r="P186" s="431"/>
    </row>
    <row r="187" spans="1:16" s="561" customFormat="1" x14ac:dyDescent="0.25">
      <c r="A187" s="873" t="s">
        <v>474</v>
      </c>
      <c r="B187" s="874"/>
      <c r="C187" s="874"/>
      <c r="D187" s="874"/>
      <c r="E187" s="874"/>
      <c r="F187" s="874"/>
      <c r="G187" s="875"/>
    </row>
    <row r="188" spans="1:16" s="561" customFormat="1" ht="11.25" customHeight="1" x14ac:dyDescent="0.25">
      <c r="A188" s="36"/>
      <c r="B188" s="12"/>
      <c r="C188" s="12"/>
      <c r="D188" s="12"/>
      <c r="E188" s="12"/>
      <c r="F188" s="12"/>
      <c r="G188" s="37"/>
    </row>
    <row r="189" spans="1:16" s="561" customFormat="1" x14ac:dyDescent="0.25">
      <c r="A189" s="862" t="s">
        <v>75</v>
      </c>
      <c r="B189" s="863"/>
      <c r="C189" s="863"/>
      <c r="D189" s="863"/>
      <c r="E189" s="863"/>
      <c r="F189" s="863"/>
      <c r="G189" s="864"/>
    </row>
    <row r="190" spans="1:16" s="561" customFormat="1" x14ac:dyDescent="0.25">
      <c r="A190" s="36"/>
      <c r="B190" s="12"/>
      <c r="C190" s="12"/>
      <c r="D190" s="12"/>
      <c r="E190" s="12"/>
      <c r="F190" s="12"/>
      <c r="G190" s="37"/>
    </row>
    <row r="191" spans="1:16" s="561" customFormat="1" ht="31.5" customHeight="1" x14ac:dyDescent="0.25">
      <c r="A191" s="38" t="s">
        <v>434</v>
      </c>
      <c r="B191" s="39"/>
      <c r="C191" s="39"/>
      <c r="D191" s="39"/>
      <c r="E191" s="39"/>
      <c r="F191" s="39"/>
      <c r="G191" s="40"/>
    </row>
    <row r="192" spans="1:16" s="561" customFormat="1" x14ac:dyDescent="0.25">
      <c r="A192" s="36"/>
      <c r="B192" s="12"/>
      <c r="C192" s="12"/>
      <c r="D192" s="12"/>
      <c r="E192" s="12"/>
      <c r="F192" s="12"/>
      <c r="G192" s="37"/>
    </row>
    <row r="193" spans="1:11" s="561" customFormat="1" x14ac:dyDescent="0.25">
      <c r="A193" s="38" t="s">
        <v>237</v>
      </c>
      <c r="B193" s="39"/>
      <c r="C193" s="39"/>
      <c r="D193" s="39"/>
      <c r="E193" s="39"/>
      <c r="F193" s="39"/>
      <c r="G193" s="40"/>
    </row>
    <row r="194" spans="1:11" s="561" customFormat="1" ht="28.5" customHeight="1" x14ac:dyDescent="0.25">
      <c r="A194" s="857" t="s">
        <v>274</v>
      </c>
      <c r="B194" s="858"/>
      <c r="C194" s="858"/>
      <c r="D194" s="858"/>
      <c r="E194" s="858"/>
      <c r="F194" s="858"/>
      <c r="G194" s="859"/>
    </row>
    <row r="195" spans="1:11" s="561" customFormat="1" x14ac:dyDescent="0.25">
      <c r="A195" s="36"/>
      <c r="B195" s="12"/>
      <c r="C195" s="12"/>
      <c r="D195" s="12"/>
      <c r="E195" s="12"/>
      <c r="F195" s="12"/>
      <c r="G195" s="37"/>
    </row>
    <row r="196" spans="1:11" s="561" customFormat="1" x14ac:dyDescent="0.25">
      <c r="A196" s="38" t="s">
        <v>70</v>
      </c>
      <c r="B196" s="39"/>
      <c r="C196" s="39"/>
      <c r="D196" s="12"/>
      <c r="E196" s="12"/>
      <c r="F196" s="12"/>
      <c r="G196" s="37"/>
    </row>
    <row r="197" spans="1:11" s="561" customFormat="1" ht="15.75" thickBot="1" x14ac:dyDescent="0.3">
      <c r="A197" s="38"/>
      <c r="B197" s="39"/>
      <c r="C197" s="39"/>
      <c r="D197" s="12"/>
      <c r="E197" s="12"/>
      <c r="F197" s="12"/>
      <c r="G197" s="37"/>
    </row>
    <row r="198" spans="1:11" s="561" customFormat="1" ht="19.5" customHeight="1" x14ac:dyDescent="0.25">
      <c r="A198" s="36"/>
      <c r="B198" s="897" t="s">
        <v>71</v>
      </c>
      <c r="C198" s="870" t="s">
        <v>72</v>
      </c>
      <c r="D198" s="871"/>
      <c r="E198" s="871"/>
      <c r="F198" s="872"/>
      <c r="G198" s="868" t="s">
        <v>73</v>
      </c>
    </row>
    <row r="199" spans="1:11" s="561" customFormat="1" ht="51" customHeight="1" x14ac:dyDescent="0.25">
      <c r="A199" s="36"/>
      <c r="B199" s="898"/>
      <c r="C199" s="34" t="s">
        <v>87</v>
      </c>
      <c r="D199" s="34" t="s">
        <v>88</v>
      </c>
      <c r="E199" s="35" t="s">
        <v>89</v>
      </c>
      <c r="F199" s="34" t="s">
        <v>90</v>
      </c>
      <c r="G199" s="869"/>
    </row>
    <row r="200" spans="1:11" s="561" customFormat="1" ht="33.75" customHeight="1" thickBot="1" x14ac:dyDescent="0.3">
      <c r="A200" s="38"/>
      <c r="B200" s="174" t="s">
        <v>443</v>
      </c>
      <c r="C200" s="153">
        <v>19430</v>
      </c>
      <c r="D200" s="153">
        <v>35570</v>
      </c>
      <c r="E200" s="153">
        <v>0</v>
      </c>
      <c r="F200" s="153">
        <v>0</v>
      </c>
      <c r="G200" s="41">
        <f>SUM(C200:F200)</f>
        <v>55000</v>
      </c>
    </row>
    <row r="201" spans="1:11" ht="32.25" customHeight="1" thickBot="1" x14ac:dyDescent="0.3">
      <c r="A201" s="36"/>
      <c r="B201" s="174" t="s">
        <v>465</v>
      </c>
      <c r="C201" s="153">
        <v>10000</v>
      </c>
      <c r="D201" s="153">
        <v>0</v>
      </c>
      <c r="E201" s="153">
        <v>0</v>
      </c>
      <c r="F201" s="153">
        <v>0</v>
      </c>
      <c r="G201" s="154">
        <f>SUM(C201:F201)</f>
        <v>10000</v>
      </c>
    </row>
    <row r="202" spans="1:11" ht="15.75" thickBot="1" x14ac:dyDescent="0.3">
      <c r="A202" s="42"/>
      <c r="B202" s="43"/>
      <c r="C202" s="44"/>
      <c r="D202" s="44"/>
      <c r="E202" s="48"/>
      <c r="F202" s="44"/>
      <c r="G202" s="45"/>
    </row>
    <row r="203" spans="1:11" ht="17.25" customHeight="1" x14ac:dyDescent="0.25">
      <c r="A203" s="12"/>
      <c r="B203" s="30"/>
      <c r="C203" s="31"/>
      <c r="D203" s="31"/>
      <c r="E203" s="47"/>
      <c r="F203" s="31"/>
      <c r="G203" s="32"/>
    </row>
    <row r="204" spans="1:11" ht="27.75" customHeight="1" thickBot="1" x14ac:dyDescent="0.3">
      <c r="A204" s="12"/>
      <c r="B204" s="30"/>
      <c r="C204" s="31"/>
      <c r="D204" s="31"/>
      <c r="E204" s="47"/>
      <c r="F204" s="31"/>
      <c r="G204" s="32"/>
    </row>
    <row r="205" spans="1:11" ht="27.75" customHeight="1" x14ac:dyDescent="0.25">
      <c r="A205" s="865" t="s">
        <v>475</v>
      </c>
      <c r="B205" s="866"/>
      <c r="C205" s="866"/>
      <c r="D205" s="866"/>
      <c r="E205" s="866"/>
      <c r="F205" s="866"/>
      <c r="G205" s="867"/>
    </row>
    <row r="206" spans="1:11" x14ac:dyDescent="0.25">
      <c r="A206" s="36"/>
      <c r="B206" s="12"/>
      <c r="C206" s="12"/>
      <c r="D206" s="12"/>
      <c r="E206" s="12"/>
      <c r="F206" s="12"/>
      <c r="G206" s="37"/>
    </row>
    <row r="207" spans="1:11" ht="15" customHeight="1" x14ac:dyDescent="0.25">
      <c r="A207" s="38" t="s">
        <v>74</v>
      </c>
      <c r="B207" s="39"/>
      <c r="C207" s="39"/>
      <c r="D207" s="39"/>
      <c r="E207" s="39"/>
      <c r="F207" s="39"/>
      <c r="G207" s="40"/>
    </row>
    <row r="208" spans="1:11" x14ac:dyDescent="0.25">
      <c r="A208" s="36"/>
      <c r="B208" s="12"/>
      <c r="C208" s="12"/>
      <c r="D208" s="12"/>
      <c r="E208" s="12"/>
      <c r="F208" s="12"/>
      <c r="G208" s="37"/>
      <c r="K208" s="140"/>
    </row>
    <row r="209" spans="1:17" x14ac:dyDescent="0.25">
      <c r="A209" s="38" t="s">
        <v>434</v>
      </c>
      <c r="B209" s="39"/>
      <c r="C209" s="39"/>
      <c r="D209" s="39"/>
      <c r="E209" s="39"/>
      <c r="F209" s="39"/>
      <c r="G209" s="40"/>
    </row>
    <row r="210" spans="1:17" ht="16.5" customHeight="1" x14ac:dyDescent="0.25">
      <c r="A210" s="36"/>
      <c r="B210" s="12"/>
      <c r="C210" s="12"/>
      <c r="D210" s="12"/>
      <c r="E210" s="12"/>
      <c r="F210" s="12"/>
      <c r="G210" s="37"/>
      <c r="H210" s="905"/>
      <c r="I210" s="711"/>
      <c r="J210" s="711"/>
      <c r="K210" s="711"/>
      <c r="L210" s="711"/>
      <c r="M210" s="711"/>
      <c r="N210" s="711"/>
    </row>
    <row r="211" spans="1:17" x14ac:dyDescent="0.25">
      <c r="A211" s="38" t="s">
        <v>339</v>
      </c>
      <c r="B211" s="39"/>
      <c r="C211" s="39"/>
      <c r="D211" s="39"/>
      <c r="E211" s="39"/>
      <c r="F211" s="39"/>
      <c r="G211" s="40"/>
    </row>
    <row r="212" spans="1:17" x14ac:dyDescent="0.25">
      <c r="A212" s="36"/>
      <c r="B212" s="12"/>
      <c r="C212" s="12"/>
      <c r="D212" s="12"/>
      <c r="E212" s="12"/>
      <c r="F212" s="12"/>
      <c r="G212" s="37"/>
    </row>
    <row r="213" spans="1:17" ht="34.5" customHeight="1" x14ac:dyDescent="0.25">
      <c r="A213" s="857" t="s">
        <v>76</v>
      </c>
      <c r="B213" s="858"/>
      <c r="C213" s="858"/>
      <c r="D213" s="858"/>
      <c r="E213" s="858"/>
      <c r="F213" s="858"/>
      <c r="G213" s="859"/>
    </row>
    <row r="214" spans="1:17" x14ac:dyDescent="0.25">
      <c r="A214" s="36"/>
      <c r="B214" s="12"/>
      <c r="C214" s="12"/>
      <c r="D214" s="12"/>
      <c r="E214" s="12"/>
      <c r="F214" s="12"/>
      <c r="G214" s="37"/>
    </row>
    <row r="215" spans="1:17" x14ac:dyDescent="0.25">
      <c r="A215" s="38" t="s">
        <v>70</v>
      </c>
      <c r="B215" s="39"/>
      <c r="C215" s="39"/>
      <c r="D215" s="12"/>
      <c r="E215" s="12"/>
      <c r="F215" s="12"/>
      <c r="G215" s="37"/>
    </row>
    <row r="216" spans="1:17" ht="15.75" thickBot="1" x14ac:dyDescent="0.3">
      <c r="A216" s="38"/>
      <c r="B216" s="39"/>
      <c r="C216" s="39"/>
      <c r="D216" s="12"/>
      <c r="E216" s="12"/>
      <c r="F216" s="12"/>
      <c r="G216" s="37"/>
    </row>
    <row r="217" spans="1:17" x14ac:dyDescent="0.25">
      <c r="A217" s="36"/>
      <c r="B217" s="860" t="s">
        <v>71</v>
      </c>
      <c r="C217" s="850" t="s">
        <v>72</v>
      </c>
      <c r="D217" s="850"/>
      <c r="E217" s="850"/>
      <c r="F217" s="850"/>
      <c r="G217" s="848" t="s">
        <v>73</v>
      </c>
    </row>
    <row r="218" spans="1:17" ht="45" x14ac:dyDescent="0.25">
      <c r="A218" s="36"/>
      <c r="B218" s="861"/>
      <c r="C218" s="34" t="s">
        <v>87</v>
      </c>
      <c r="D218" s="34" t="s">
        <v>88</v>
      </c>
      <c r="E218" s="35" t="s">
        <v>394</v>
      </c>
      <c r="F218" s="34" t="s">
        <v>90</v>
      </c>
      <c r="G218" s="849"/>
    </row>
    <row r="219" spans="1:17" ht="35.25" customHeight="1" thickBot="1" x14ac:dyDescent="0.3">
      <c r="A219" s="38"/>
      <c r="B219" s="174" t="s">
        <v>443</v>
      </c>
      <c r="C219" s="153">
        <v>172500</v>
      </c>
      <c r="D219" s="153">
        <v>0</v>
      </c>
      <c r="E219" s="153">
        <v>0</v>
      </c>
      <c r="F219" s="153">
        <v>0</v>
      </c>
      <c r="G219" s="41">
        <f>SUM(C219:F219)</f>
        <v>172500</v>
      </c>
      <c r="H219" s="742"/>
      <c r="I219" s="697"/>
      <c r="J219" s="697"/>
      <c r="K219" s="697"/>
      <c r="L219" s="697"/>
      <c r="M219" s="697"/>
      <c r="N219" s="697"/>
      <c r="O219" s="697"/>
      <c r="P219" s="697"/>
      <c r="Q219" s="697"/>
    </row>
    <row r="220" spans="1:17" ht="33" customHeight="1" thickBot="1" x14ac:dyDescent="0.3">
      <c r="A220" s="36"/>
      <c r="B220" s="174" t="s">
        <v>465</v>
      </c>
      <c r="C220" s="153">
        <v>340000</v>
      </c>
      <c r="D220" s="153">
        <v>0</v>
      </c>
      <c r="E220" s="153">
        <v>10000</v>
      </c>
      <c r="F220" s="153">
        <v>0</v>
      </c>
      <c r="G220" s="154">
        <f>SUM(C220:F220)</f>
        <v>350000</v>
      </c>
    </row>
    <row r="221" spans="1:17" ht="15.75" customHeight="1" thickBot="1" x14ac:dyDescent="0.3">
      <c r="A221" s="42"/>
      <c r="B221" s="46"/>
      <c r="C221" s="44"/>
      <c r="D221" s="44"/>
      <c r="E221" s="44"/>
      <c r="F221" s="44"/>
      <c r="G221" s="45"/>
    </row>
    <row r="222" spans="1:17" ht="30" customHeight="1" thickBot="1" x14ac:dyDescent="0.3">
      <c r="A222" s="112"/>
      <c r="B222" s="46"/>
      <c r="C222" s="44"/>
      <c r="D222" s="44"/>
      <c r="E222" s="44"/>
      <c r="F222" s="44"/>
      <c r="G222" s="113"/>
    </row>
    <row r="223" spans="1:17" ht="29.25" customHeight="1" x14ac:dyDescent="0.25">
      <c r="A223" s="865" t="s">
        <v>476</v>
      </c>
      <c r="B223" s="866"/>
      <c r="C223" s="866"/>
      <c r="D223" s="866"/>
      <c r="E223" s="866"/>
      <c r="F223" s="866"/>
      <c r="G223" s="867"/>
    </row>
    <row r="224" spans="1:17" ht="15" customHeight="1" x14ac:dyDescent="0.25">
      <c r="A224" s="36"/>
      <c r="B224" s="12"/>
      <c r="C224" s="12"/>
      <c r="D224" s="12"/>
      <c r="E224" s="12"/>
      <c r="F224" s="12"/>
      <c r="G224" s="37"/>
    </row>
    <row r="225" spans="1:17" x14ac:dyDescent="0.25">
      <c r="A225" s="862" t="s">
        <v>75</v>
      </c>
      <c r="B225" s="863"/>
      <c r="C225" s="863"/>
      <c r="D225" s="863"/>
      <c r="E225" s="863"/>
      <c r="F225" s="863"/>
      <c r="G225" s="864"/>
    </row>
    <row r="226" spans="1:17" ht="17.25" customHeight="1" x14ac:dyDescent="0.25">
      <c r="A226" s="36"/>
      <c r="B226" s="12"/>
      <c r="C226" s="12"/>
      <c r="D226" s="12"/>
      <c r="E226" s="12"/>
      <c r="F226" s="12"/>
      <c r="G226" s="37"/>
    </row>
    <row r="227" spans="1:17" x14ac:dyDescent="0.25">
      <c r="A227" s="38" t="s">
        <v>435</v>
      </c>
      <c r="B227" s="39"/>
      <c r="C227" s="39"/>
      <c r="D227" s="39"/>
      <c r="E227" s="39"/>
      <c r="F227" s="39"/>
      <c r="G227" s="40"/>
    </row>
    <row r="228" spans="1:17" x14ac:dyDescent="0.25">
      <c r="A228" s="38" t="s">
        <v>339</v>
      </c>
      <c r="B228" s="39"/>
      <c r="C228" s="39"/>
      <c r="D228" s="39"/>
      <c r="E228" s="39"/>
      <c r="F228" s="39"/>
      <c r="G228" s="40"/>
    </row>
    <row r="229" spans="1:17" x14ac:dyDescent="0.25">
      <c r="A229" s="36"/>
      <c r="B229" s="12"/>
      <c r="C229" s="12"/>
      <c r="D229" s="12"/>
      <c r="E229" s="12"/>
      <c r="F229" s="12"/>
      <c r="G229" s="37"/>
    </row>
    <row r="230" spans="1:17" ht="21.75" customHeight="1" x14ac:dyDescent="0.25">
      <c r="A230" s="851" t="s">
        <v>77</v>
      </c>
      <c r="B230" s="852"/>
      <c r="C230" s="852"/>
      <c r="D230" s="852"/>
      <c r="E230" s="852"/>
      <c r="F230" s="852"/>
      <c r="G230" s="853"/>
    </row>
    <row r="231" spans="1:17" ht="12" customHeight="1" x14ac:dyDescent="0.25">
      <c r="A231" s="851"/>
      <c r="B231" s="852"/>
      <c r="C231" s="852"/>
      <c r="D231" s="852"/>
      <c r="E231" s="852"/>
      <c r="F231" s="852"/>
      <c r="G231" s="853"/>
    </row>
    <row r="232" spans="1:17" ht="15" customHeight="1" x14ac:dyDescent="0.25">
      <c r="A232" s="38" t="s">
        <v>70</v>
      </c>
      <c r="B232" s="39"/>
      <c r="C232" s="39"/>
      <c r="D232" s="12"/>
      <c r="E232" s="12"/>
      <c r="F232" s="12"/>
      <c r="G232" s="37"/>
    </row>
    <row r="233" spans="1:17" ht="15.75" thickBot="1" x14ac:dyDescent="0.3">
      <c r="A233" s="36"/>
      <c r="B233" s="12"/>
      <c r="C233" s="12"/>
      <c r="D233" s="12"/>
      <c r="E233" s="12"/>
      <c r="F233" s="12"/>
      <c r="G233" s="37"/>
    </row>
    <row r="234" spans="1:17" x14ac:dyDescent="0.25">
      <c r="A234" s="36"/>
      <c r="B234" s="860" t="s">
        <v>71</v>
      </c>
      <c r="C234" s="850" t="s">
        <v>72</v>
      </c>
      <c r="D234" s="850"/>
      <c r="E234" s="850"/>
      <c r="F234" s="850"/>
      <c r="G234" s="848" t="s">
        <v>73</v>
      </c>
    </row>
    <row r="235" spans="1:17" ht="45" x14ac:dyDescent="0.25">
      <c r="A235" s="36"/>
      <c r="B235" s="861"/>
      <c r="C235" s="34" t="s">
        <v>87</v>
      </c>
      <c r="D235" s="34" t="s">
        <v>88</v>
      </c>
      <c r="E235" s="35" t="s">
        <v>89</v>
      </c>
      <c r="F235" s="34" t="s">
        <v>395</v>
      </c>
      <c r="G235" s="849"/>
    </row>
    <row r="236" spans="1:17" ht="33" customHeight="1" thickBot="1" x14ac:dyDescent="0.3">
      <c r="A236" s="38"/>
      <c r="B236" s="174" t="s">
        <v>443</v>
      </c>
      <c r="C236" s="153">
        <v>0</v>
      </c>
      <c r="D236" s="153">
        <v>500000</v>
      </c>
      <c r="E236" s="153">
        <v>420000</v>
      </c>
      <c r="F236" s="153">
        <v>250000</v>
      </c>
      <c r="G236" s="41">
        <f>SUM(C236:F236)</f>
        <v>1170000</v>
      </c>
    </row>
    <row r="237" spans="1:17" ht="33" customHeight="1" thickBot="1" x14ac:dyDescent="0.3">
      <c r="A237" s="52"/>
      <c r="B237" s="174" t="s">
        <v>465</v>
      </c>
      <c r="C237" s="153">
        <v>0</v>
      </c>
      <c r="D237" s="153">
        <v>250000</v>
      </c>
      <c r="E237" s="153">
        <v>0</v>
      </c>
      <c r="F237" s="153">
        <v>0</v>
      </c>
      <c r="G237" s="154">
        <f>SUM(C237:F237)</f>
        <v>250000</v>
      </c>
    </row>
    <row r="238" spans="1:17" ht="15.75" thickBot="1" x14ac:dyDescent="0.3">
      <c r="A238" s="53"/>
      <c r="B238" s="46"/>
      <c r="C238" s="44"/>
      <c r="D238" s="44"/>
      <c r="E238" s="44"/>
      <c r="F238" s="44"/>
      <c r="G238" s="45"/>
    </row>
    <row r="239" spans="1:17" s="181" customFormat="1" x14ac:dyDescent="0.25">
      <c r="A239" s="61"/>
      <c r="B239" s="33"/>
      <c r="C239" s="31"/>
      <c r="D239" s="31"/>
      <c r="E239" s="31"/>
      <c r="F239" s="31"/>
      <c r="G239" s="32"/>
      <c r="H239" s="697"/>
      <c r="I239" s="697"/>
      <c r="J239" s="697"/>
      <c r="K239" s="697"/>
      <c r="L239" s="697"/>
      <c r="M239" s="697"/>
      <c r="N239" s="697"/>
      <c r="O239" s="697"/>
      <c r="P239" s="697"/>
      <c r="Q239" s="697"/>
    </row>
    <row r="240" spans="1:17" s="181" customFormat="1" x14ac:dyDescent="0.25">
      <c r="A240" s="61"/>
      <c r="B240" s="33"/>
      <c r="C240" s="31"/>
      <c r="D240" s="31"/>
      <c r="E240" s="31"/>
      <c r="F240" s="31"/>
      <c r="G240" s="32"/>
      <c r="H240" s="697"/>
      <c r="I240" s="697"/>
      <c r="J240" s="697"/>
      <c r="K240" s="697"/>
      <c r="L240" s="697"/>
      <c r="M240" s="697"/>
      <c r="N240" s="697"/>
      <c r="O240" s="697"/>
      <c r="P240" s="697"/>
      <c r="Q240" s="697"/>
    </row>
    <row r="241" spans="1:17" x14ac:dyDescent="0.25">
      <c r="A241" s="61"/>
      <c r="B241" s="33"/>
      <c r="C241" s="31"/>
      <c r="D241" s="31"/>
      <c r="E241" s="31"/>
      <c r="F241" s="31"/>
      <c r="G241" s="32"/>
      <c r="H241" s="697"/>
      <c r="I241" s="697"/>
      <c r="J241" s="697"/>
      <c r="K241" s="697"/>
      <c r="L241" s="697"/>
      <c r="M241" s="697"/>
      <c r="N241" s="697"/>
      <c r="O241" s="697"/>
      <c r="P241" s="697"/>
      <c r="Q241" s="697"/>
    </row>
    <row r="242" spans="1:17" ht="15.75" thickBot="1" x14ac:dyDescent="0.3">
      <c r="A242" s="112"/>
      <c r="B242" s="43"/>
      <c r="C242" s="44"/>
      <c r="D242" s="44"/>
      <c r="E242" s="44"/>
      <c r="F242" s="44"/>
      <c r="G242" s="113"/>
    </row>
    <row r="243" spans="1:17" ht="43.5" customHeight="1" x14ac:dyDescent="0.25">
      <c r="A243" s="865" t="s">
        <v>477</v>
      </c>
      <c r="B243" s="866"/>
      <c r="C243" s="866"/>
      <c r="D243" s="866"/>
      <c r="E243" s="866"/>
      <c r="F243" s="866"/>
      <c r="G243" s="867"/>
    </row>
    <row r="244" spans="1:17" x14ac:dyDescent="0.25">
      <c r="A244" s="36"/>
      <c r="B244" s="12"/>
      <c r="C244" s="12"/>
      <c r="D244" s="12"/>
      <c r="E244" s="12"/>
      <c r="F244" s="12"/>
      <c r="G244" s="37"/>
    </row>
    <row r="245" spans="1:17" x14ac:dyDescent="0.25">
      <c r="A245" s="862" t="s">
        <v>78</v>
      </c>
      <c r="B245" s="863"/>
      <c r="C245" s="863"/>
      <c r="D245" s="863"/>
      <c r="E245" s="863"/>
      <c r="F245" s="863"/>
      <c r="G245" s="864"/>
    </row>
    <row r="246" spans="1:17" x14ac:dyDescent="0.25">
      <c r="A246" s="36"/>
      <c r="B246" s="12"/>
      <c r="C246" s="12"/>
      <c r="D246" s="12"/>
      <c r="E246" s="12"/>
      <c r="F246" s="12"/>
      <c r="G246" s="37"/>
    </row>
    <row r="247" spans="1:17" ht="26.25" customHeight="1" x14ac:dyDescent="0.25">
      <c r="A247" s="899" t="s">
        <v>436</v>
      </c>
      <c r="B247" s="900"/>
      <c r="C247" s="900"/>
      <c r="D247" s="900"/>
      <c r="E247" s="900"/>
      <c r="F247" s="900"/>
      <c r="G247" s="901"/>
    </row>
    <row r="248" spans="1:17" x14ac:dyDescent="0.25">
      <c r="A248" s="38" t="s">
        <v>237</v>
      </c>
      <c r="B248" s="39"/>
      <c r="C248" s="39"/>
      <c r="D248" s="39"/>
      <c r="E248" s="39"/>
      <c r="F248" s="39"/>
      <c r="G248" s="40"/>
    </row>
    <row r="249" spans="1:17" x14ac:dyDescent="0.25">
      <c r="A249" s="36"/>
      <c r="B249" s="12"/>
      <c r="C249" s="12"/>
      <c r="D249" s="12"/>
      <c r="E249" s="12"/>
      <c r="F249" s="12"/>
      <c r="G249" s="37"/>
    </row>
    <row r="250" spans="1:17" ht="18.75" customHeight="1" x14ac:dyDescent="0.25">
      <c r="A250" s="851" t="s">
        <v>320</v>
      </c>
      <c r="B250" s="852"/>
      <c r="C250" s="852"/>
      <c r="D250" s="852"/>
      <c r="E250" s="852"/>
      <c r="F250" s="852"/>
      <c r="G250" s="853"/>
    </row>
    <row r="251" spans="1:17" ht="13.5" customHeight="1" x14ac:dyDescent="0.25">
      <c r="A251" s="851"/>
      <c r="B251" s="852"/>
      <c r="C251" s="852"/>
      <c r="D251" s="852"/>
      <c r="E251" s="852"/>
      <c r="F251" s="852"/>
      <c r="G251" s="853"/>
    </row>
    <row r="252" spans="1:17" ht="24" customHeight="1" x14ac:dyDescent="0.25">
      <c r="A252" s="49"/>
      <c r="B252" s="50"/>
      <c r="C252" s="50"/>
      <c r="D252" s="50"/>
      <c r="E252" s="50"/>
      <c r="F252" s="50"/>
      <c r="G252" s="51"/>
    </row>
    <row r="253" spans="1:17" ht="11.25" customHeight="1" x14ac:dyDescent="0.25">
      <c r="A253" s="38" t="s">
        <v>70</v>
      </c>
      <c r="B253" s="39"/>
      <c r="C253" s="39"/>
      <c r="D253" s="12"/>
      <c r="E253" s="12"/>
      <c r="F253" s="12"/>
      <c r="G253" s="37"/>
    </row>
    <row r="254" spans="1:17" ht="28.5" customHeight="1" thickBot="1" x14ac:dyDescent="0.3">
      <c r="A254" s="36"/>
      <c r="B254" s="12"/>
      <c r="C254" s="12"/>
      <c r="D254" s="12"/>
      <c r="E254" s="12"/>
      <c r="F254" s="12"/>
      <c r="G254" s="37"/>
    </row>
    <row r="255" spans="1:17" x14ac:dyDescent="0.25">
      <c r="A255" s="36"/>
      <c r="B255" s="860" t="s">
        <v>71</v>
      </c>
      <c r="C255" s="850" t="s">
        <v>72</v>
      </c>
      <c r="D255" s="850"/>
      <c r="E255" s="850"/>
      <c r="F255" s="850"/>
      <c r="G255" s="848" t="s">
        <v>73</v>
      </c>
    </row>
    <row r="256" spans="1:17" ht="49.5" customHeight="1" x14ac:dyDescent="0.25">
      <c r="A256" s="36"/>
      <c r="B256" s="861"/>
      <c r="C256" s="34" t="s">
        <v>87</v>
      </c>
      <c r="D256" s="34" t="s">
        <v>88</v>
      </c>
      <c r="E256" s="35" t="s">
        <v>89</v>
      </c>
      <c r="F256" s="34" t="s">
        <v>90</v>
      </c>
      <c r="G256" s="849"/>
    </row>
    <row r="257" spans="1:18" ht="33.75" customHeight="1" thickBot="1" x14ac:dyDescent="0.3">
      <c r="A257" s="38"/>
      <c r="B257" s="174" t="s">
        <v>443</v>
      </c>
      <c r="C257" s="153">
        <v>30000</v>
      </c>
      <c r="D257" s="153">
        <v>0</v>
      </c>
      <c r="E257" s="153">
        <v>20000</v>
      </c>
      <c r="F257" s="153">
        <v>0</v>
      </c>
      <c r="G257" s="41">
        <f>SUM(C257:F257)</f>
        <v>50000</v>
      </c>
      <c r="H257" s="742"/>
      <c r="I257" s="697"/>
      <c r="J257" s="697"/>
      <c r="K257" s="697"/>
      <c r="L257" s="697"/>
      <c r="M257" s="697"/>
      <c r="N257" s="697"/>
      <c r="O257" s="697"/>
      <c r="P257" s="697"/>
      <c r="Q257" s="697"/>
    </row>
    <row r="258" spans="1:18" ht="36" customHeight="1" thickBot="1" x14ac:dyDescent="0.3">
      <c r="A258" s="36"/>
      <c r="B258" s="174" t="s">
        <v>465</v>
      </c>
      <c r="C258" s="153">
        <v>95000</v>
      </c>
      <c r="D258" s="153">
        <v>0</v>
      </c>
      <c r="E258" s="153">
        <v>0</v>
      </c>
      <c r="F258" s="153">
        <v>0</v>
      </c>
      <c r="G258" s="154">
        <f>SUM(C258:F258)</f>
        <v>95000</v>
      </c>
    </row>
    <row r="259" spans="1:18" ht="10.5" customHeight="1" thickBot="1" x14ac:dyDescent="0.3">
      <c r="A259" s="42"/>
      <c r="B259" s="46"/>
      <c r="C259" s="44"/>
      <c r="D259" s="44"/>
      <c r="E259" s="44"/>
      <c r="F259" s="44"/>
      <c r="G259" s="45"/>
    </row>
    <row r="260" spans="1:18" ht="15" customHeight="1" x14ac:dyDescent="0.25">
      <c r="A260" s="12"/>
      <c r="B260" s="33"/>
      <c r="C260" s="31"/>
      <c r="D260" s="31"/>
      <c r="E260" s="31"/>
      <c r="F260" s="31"/>
      <c r="G260" s="32"/>
    </row>
    <row r="261" spans="1:18" x14ac:dyDescent="0.25">
      <c r="A261" s="12"/>
      <c r="B261" s="33"/>
      <c r="C261" s="31"/>
      <c r="D261" s="31"/>
      <c r="E261" s="31"/>
      <c r="F261" s="31"/>
      <c r="G261" s="32"/>
    </row>
    <row r="262" spans="1:18" ht="15.75" thickBot="1" x14ac:dyDescent="0.3">
      <c r="A262" s="12"/>
      <c r="B262" s="33"/>
      <c r="C262" s="31"/>
      <c r="D262" s="31"/>
      <c r="E262" s="31"/>
      <c r="F262" s="31"/>
      <c r="G262" s="32"/>
    </row>
    <row r="263" spans="1:18" x14ac:dyDescent="0.25">
      <c r="A263" s="907" t="s">
        <v>478</v>
      </c>
      <c r="B263" s="908"/>
      <c r="C263" s="908"/>
      <c r="D263" s="908"/>
      <c r="E263" s="908"/>
      <c r="F263" s="908"/>
      <c r="G263" s="909"/>
    </row>
    <row r="264" spans="1:18" ht="12" customHeight="1" x14ac:dyDescent="0.25">
      <c r="A264" s="36"/>
      <c r="B264" s="12"/>
      <c r="C264" s="12"/>
      <c r="D264" s="12"/>
      <c r="E264" s="12"/>
      <c r="F264" s="12"/>
      <c r="G264" s="37"/>
    </row>
    <row r="265" spans="1:18" ht="15" customHeight="1" x14ac:dyDescent="0.25">
      <c r="A265" s="862" t="s">
        <v>79</v>
      </c>
      <c r="B265" s="863"/>
      <c r="C265" s="863"/>
      <c r="D265" s="863"/>
      <c r="E265" s="863"/>
      <c r="F265" s="863"/>
      <c r="G265" s="864"/>
      <c r="R265" s="181"/>
    </row>
    <row r="266" spans="1:18" ht="9" customHeight="1" x14ac:dyDescent="0.25">
      <c r="A266" s="36"/>
      <c r="B266" s="12"/>
      <c r="C266" s="12"/>
      <c r="D266" s="12"/>
      <c r="E266" s="12"/>
      <c r="F266" s="12"/>
      <c r="G266" s="37"/>
    </row>
    <row r="267" spans="1:18" ht="16.5" customHeight="1" x14ac:dyDescent="0.25">
      <c r="A267" s="38" t="s">
        <v>437</v>
      </c>
      <c r="B267" s="39"/>
      <c r="C267" s="39"/>
      <c r="D267" s="39"/>
      <c r="E267" s="39"/>
      <c r="F267" s="39"/>
      <c r="G267" s="40"/>
    </row>
    <row r="268" spans="1:18" ht="12" customHeight="1" x14ac:dyDescent="0.25">
      <c r="A268" s="36"/>
      <c r="B268" s="12"/>
      <c r="C268" s="12"/>
      <c r="D268" s="12"/>
      <c r="E268" s="12"/>
      <c r="F268" s="12"/>
      <c r="G268" s="37"/>
    </row>
    <row r="269" spans="1:18" x14ac:dyDescent="0.25">
      <c r="A269" s="38" t="s">
        <v>237</v>
      </c>
      <c r="B269" s="39"/>
      <c r="C269" s="39"/>
      <c r="D269" s="39"/>
      <c r="E269" s="39"/>
      <c r="F269" s="39"/>
      <c r="G269" s="40"/>
    </row>
    <row r="270" spans="1:18" ht="15" customHeight="1" x14ac:dyDescent="0.25">
      <c r="A270" s="36"/>
      <c r="B270" s="12"/>
      <c r="C270" s="12"/>
      <c r="D270" s="12"/>
      <c r="E270" s="12"/>
      <c r="F270" s="12"/>
      <c r="G270" s="37"/>
    </row>
    <row r="271" spans="1:18" ht="10.5" customHeight="1" x14ac:dyDescent="0.25">
      <c r="A271" s="851" t="s">
        <v>321</v>
      </c>
      <c r="B271" s="852"/>
      <c r="C271" s="852"/>
      <c r="D271" s="852"/>
      <c r="E271" s="852"/>
      <c r="F271" s="852"/>
      <c r="G271" s="853"/>
    </row>
    <row r="272" spans="1:18" x14ac:dyDescent="0.25">
      <c r="A272" s="851"/>
      <c r="B272" s="852"/>
      <c r="C272" s="852"/>
      <c r="D272" s="852"/>
      <c r="E272" s="852"/>
      <c r="F272" s="852"/>
      <c r="G272" s="853"/>
    </row>
    <row r="273" spans="1:18" ht="12" customHeight="1" x14ac:dyDescent="0.25">
      <c r="A273" s="49"/>
      <c r="B273" s="50"/>
      <c r="C273" s="50"/>
      <c r="D273" s="50"/>
      <c r="E273" s="50"/>
      <c r="F273" s="50"/>
      <c r="G273" s="51"/>
    </row>
    <row r="274" spans="1:18" x14ac:dyDescent="0.25">
      <c r="A274" s="38" t="s">
        <v>70</v>
      </c>
      <c r="B274" s="39"/>
      <c r="C274" s="39"/>
      <c r="D274" s="12"/>
      <c r="E274" s="12"/>
      <c r="F274" s="12"/>
      <c r="G274" s="37"/>
    </row>
    <row r="275" spans="1:18" ht="15.75" thickBot="1" x14ac:dyDescent="0.3">
      <c r="A275" s="38"/>
      <c r="B275" s="39"/>
      <c r="C275" s="39"/>
      <c r="D275" s="12"/>
      <c r="E275" s="12"/>
      <c r="F275" s="12"/>
      <c r="G275" s="37"/>
    </row>
    <row r="276" spans="1:18" x14ac:dyDescent="0.25">
      <c r="A276" s="36"/>
      <c r="B276" s="860" t="s">
        <v>71</v>
      </c>
      <c r="C276" s="850" t="s">
        <v>72</v>
      </c>
      <c r="D276" s="850"/>
      <c r="E276" s="850"/>
      <c r="F276" s="850"/>
      <c r="G276" s="848" t="s">
        <v>73</v>
      </c>
    </row>
    <row r="277" spans="1:18" ht="45" x14ac:dyDescent="0.25">
      <c r="A277" s="36"/>
      <c r="B277" s="861"/>
      <c r="C277" s="34" t="s">
        <v>87</v>
      </c>
      <c r="D277" s="34" t="s">
        <v>88</v>
      </c>
      <c r="E277" s="35" t="s">
        <v>89</v>
      </c>
      <c r="F277" s="34" t="s">
        <v>90</v>
      </c>
      <c r="G277" s="849"/>
    </row>
    <row r="278" spans="1:18" ht="38.25" customHeight="1" thickBot="1" x14ac:dyDescent="0.3">
      <c r="A278" s="38"/>
      <c r="B278" s="174" t="s">
        <v>443</v>
      </c>
      <c r="C278" s="153">
        <v>25000</v>
      </c>
      <c r="D278" s="153">
        <v>0</v>
      </c>
      <c r="E278" s="153">
        <v>0</v>
      </c>
      <c r="F278" s="153">
        <v>0</v>
      </c>
      <c r="G278" s="41">
        <f>SUM(C278:F278)</f>
        <v>25000</v>
      </c>
    </row>
    <row r="279" spans="1:18" ht="34.5" customHeight="1" thickBot="1" x14ac:dyDescent="0.3">
      <c r="A279" s="36"/>
      <c r="B279" s="174" t="s">
        <v>465</v>
      </c>
      <c r="C279" s="153">
        <v>25000</v>
      </c>
      <c r="D279" s="153">
        <v>0</v>
      </c>
      <c r="E279" s="153">
        <v>0</v>
      </c>
      <c r="F279" s="153">
        <v>0</v>
      </c>
      <c r="G279" s="154">
        <f>SUM(C279:F279)</f>
        <v>25000</v>
      </c>
    </row>
    <row r="280" spans="1:18" ht="11.25" customHeight="1" thickBot="1" x14ac:dyDescent="0.3">
      <c r="A280" s="42"/>
      <c r="B280" s="112"/>
      <c r="C280" s="112"/>
      <c r="D280" s="112"/>
      <c r="E280" s="112"/>
      <c r="F280" s="112"/>
      <c r="G280" s="54"/>
    </row>
    <row r="281" spans="1:18" s="181" customFormat="1" ht="11.25" customHeight="1" x14ac:dyDescent="0.25">
      <c r="A281" s="12"/>
      <c r="B281" s="12"/>
      <c r="C281" s="12"/>
      <c r="D281" s="12"/>
      <c r="E281" s="12"/>
      <c r="F281" s="12"/>
      <c r="G281" s="12"/>
      <c r="R281"/>
    </row>
    <row r="282" spans="1:18" s="181" customFormat="1" ht="24" customHeight="1" x14ac:dyDescent="0.25">
      <c r="A282" s="12"/>
      <c r="B282" s="12"/>
      <c r="C282" s="12"/>
      <c r="D282" s="12"/>
      <c r="E282" s="12"/>
      <c r="F282" s="12"/>
      <c r="G282" s="12"/>
    </row>
    <row r="283" spans="1:18" ht="39.75" customHeight="1" thickBot="1" x14ac:dyDescent="0.3">
      <c r="A283" s="12"/>
      <c r="B283" s="12"/>
      <c r="C283" s="12"/>
      <c r="D283" s="12"/>
      <c r="E283" s="12"/>
      <c r="F283" s="12"/>
      <c r="G283" s="12"/>
      <c r="R283" s="181"/>
    </row>
    <row r="284" spans="1:18" ht="30" customHeight="1" x14ac:dyDescent="0.25">
      <c r="A284" s="910" t="s">
        <v>479</v>
      </c>
      <c r="B284" s="911"/>
      <c r="C284" s="911"/>
      <c r="D284" s="911"/>
      <c r="E284" s="911"/>
      <c r="F284" s="911"/>
      <c r="G284" s="912"/>
    </row>
    <row r="285" spans="1:18" ht="12" customHeight="1" x14ac:dyDescent="0.25">
      <c r="A285" s="36"/>
      <c r="B285" s="12"/>
      <c r="C285" s="12"/>
      <c r="D285" s="12"/>
      <c r="E285" s="12"/>
      <c r="F285" s="12"/>
      <c r="G285" s="37"/>
    </row>
    <row r="286" spans="1:18" x14ac:dyDescent="0.25">
      <c r="A286" s="862" t="s">
        <v>80</v>
      </c>
      <c r="B286" s="863"/>
      <c r="C286" s="863"/>
      <c r="D286" s="863"/>
      <c r="E286" s="863"/>
      <c r="F286" s="863"/>
      <c r="G286" s="864"/>
    </row>
    <row r="287" spans="1:18" x14ac:dyDescent="0.25">
      <c r="A287" s="36"/>
      <c r="B287" s="12"/>
      <c r="C287" s="12"/>
      <c r="D287" s="12"/>
      <c r="E287" s="12"/>
      <c r="F287" s="12"/>
      <c r="G287" s="37"/>
    </row>
    <row r="288" spans="1:18" x14ac:dyDescent="0.25">
      <c r="A288" s="38" t="s">
        <v>438</v>
      </c>
      <c r="B288" s="39"/>
      <c r="C288" s="39"/>
      <c r="D288" s="39"/>
      <c r="E288" s="39"/>
      <c r="F288" s="39"/>
      <c r="G288" s="40"/>
    </row>
    <row r="289" spans="1:7" x14ac:dyDescent="0.25">
      <c r="A289" s="36"/>
      <c r="B289" s="12"/>
      <c r="C289" s="12"/>
      <c r="D289" s="12"/>
      <c r="E289" s="12"/>
      <c r="F289" s="12"/>
      <c r="G289" s="37"/>
    </row>
    <row r="290" spans="1:7" ht="15.75" customHeight="1" x14ac:dyDescent="0.25">
      <c r="A290" s="38" t="s">
        <v>353</v>
      </c>
      <c r="B290" s="39"/>
      <c r="C290" s="39"/>
      <c r="D290" s="39"/>
      <c r="E290" s="39"/>
      <c r="F290" s="39"/>
      <c r="G290" s="40"/>
    </row>
    <row r="291" spans="1:7" ht="6" customHeight="1" x14ac:dyDescent="0.25">
      <c r="A291" s="36"/>
      <c r="B291" s="12"/>
      <c r="C291" s="12"/>
      <c r="D291" s="12"/>
      <c r="E291" s="12"/>
      <c r="F291" s="12"/>
      <c r="G291" s="37"/>
    </row>
    <row r="292" spans="1:7" ht="19.5" customHeight="1" x14ac:dyDescent="0.25">
      <c r="A292" s="851" t="s">
        <v>81</v>
      </c>
      <c r="B292" s="852"/>
      <c r="C292" s="852"/>
      <c r="D292" s="852"/>
      <c r="E292" s="852"/>
      <c r="F292" s="852"/>
      <c r="G292" s="853"/>
    </row>
    <row r="293" spans="1:7" ht="14.25" customHeight="1" x14ac:dyDescent="0.25">
      <c r="A293" s="851"/>
      <c r="B293" s="852"/>
      <c r="C293" s="852"/>
      <c r="D293" s="852"/>
      <c r="E293" s="852"/>
      <c r="F293" s="852"/>
      <c r="G293" s="853"/>
    </row>
    <row r="294" spans="1:7" ht="9.75" customHeight="1" x14ac:dyDescent="0.25">
      <c r="A294" s="55"/>
      <c r="B294" s="56"/>
      <c r="C294" s="56"/>
      <c r="D294" s="56"/>
      <c r="E294" s="56"/>
      <c r="F294" s="56"/>
      <c r="G294" s="57"/>
    </row>
    <row r="295" spans="1:7" ht="23.25" customHeight="1" x14ac:dyDescent="0.25">
      <c r="A295" s="38" t="s">
        <v>70</v>
      </c>
      <c r="B295" s="39"/>
      <c r="C295" s="39"/>
      <c r="D295" s="12"/>
      <c r="E295" s="12"/>
      <c r="F295" s="12"/>
      <c r="G295" s="37"/>
    </row>
    <row r="296" spans="1:7" ht="21" customHeight="1" thickBot="1" x14ac:dyDescent="0.3">
      <c r="A296" s="38"/>
      <c r="B296" s="39"/>
      <c r="C296" s="39"/>
      <c r="D296" s="12"/>
      <c r="E296" s="12"/>
      <c r="F296" s="12"/>
      <c r="G296" s="37"/>
    </row>
    <row r="297" spans="1:7" ht="18.75" customHeight="1" x14ac:dyDescent="0.25">
      <c r="A297" s="36"/>
      <c r="B297" s="860" t="s">
        <v>71</v>
      </c>
      <c r="C297" s="850" t="s">
        <v>72</v>
      </c>
      <c r="D297" s="850"/>
      <c r="E297" s="850"/>
      <c r="F297" s="850"/>
      <c r="G297" s="848" t="s">
        <v>73</v>
      </c>
    </row>
    <row r="298" spans="1:7" ht="49.5" customHeight="1" x14ac:dyDescent="0.25">
      <c r="A298" s="36"/>
      <c r="B298" s="861"/>
      <c r="C298" s="34" t="s">
        <v>87</v>
      </c>
      <c r="D298" s="34" t="s">
        <v>88</v>
      </c>
      <c r="E298" s="35" t="s">
        <v>89</v>
      </c>
      <c r="F298" s="34" t="s">
        <v>90</v>
      </c>
      <c r="G298" s="849"/>
    </row>
    <row r="299" spans="1:7" ht="32.25" customHeight="1" thickBot="1" x14ac:dyDescent="0.3">
      <c r="A299" s="38"/>
      <c r="B299" s="174" t="s">
        <v>443</v>
      </c>
      <c r="C299" s="153">
        <v>130000</v>
      </c>
      <c r="D299" s="153">
        <v>0</v>
      </c>
      <c r="E299" s="153">
        <v>0</v>
      </c>
      <c r="F299" s="153">
        <v>0</v>
      </c>
      <c r="G299" s="41">
        <f>SUM(C299:F299)</f>
        <v>130000</v>
      </c>
    </row>
    <row r="300" spans="1:7" ht="31.5" customHeight="1" thickBot="1" x14ac:dyDescent="0.3">
      <c r="A300" s="36"/>
      <c r="B300" s="174" t="s">
        <v>465</v>
      </c>
      <c r="C300" s="153">
        <v>50000</v>
      </c>
      <c r="D300" s="153">
        <v>0</v>
      </c>
      <c r="E300" s="153">
        <v>0</v>
      </c>
      <c r="F300" s="153">
        <v>0</v>
      </c>
      <c r="G300" s="154">
        <f>SUM(C300:F300)</f>
        <v>50000</v>
      </c>
    </row>
    <row r="301" spans="1:7" ht="15.75" thickBot="1" x14ac:dyDescent="0.3">
      <c r="A301" s="42"/>
      <c r="B301" s="43"/>
      <c r="C301" s="44"/>
      <c r="D301" s="44"/>
      <c r="E301" s="44"/>
      <c r="F301" s="44"/>
      <c r="G301" s="45"/>
    </row>
    <row r="302" spans="1:7" ht="21" customHeight="1" thickBot="1" x14ac:dyDescent="0.3">
      <c r="A302" s="12"/>
      <c r="B302" s="30"/>
      <c r="C302" s="31"/>
      <c r="D302" s="31"/>
      <c r="E302" s="31"/>
      <c r="F302" s="31"/>
      <c r="G302" s="32"/>
    </row>
    <row r="303" spans="1:7" ht="27" customHeight="1" x14ac:dyDescent="0.25">
      <c r="A303" s="873" t="s">
        <v>480</v>
      </c>
      <c r="B303" s="874"/>
      <c r="C303" s="874"/>
      <c r="D303" s="874"/>
      <c r="E303" s="874"/>
      <c r="F303" s="874"/>
      <c r="G303" s="875"/>
    </row>
    <row r="304" spans="1:7" ht="9" customHeight="1" x14ac:dyDescent="0.25">
      <c r="A304" s="36"/>
      <c r="B304" s="12"/>
      <c r="C304" s="12"/>
      <c r="D304" s="12"/>
      <c r="E304" s="12"/>
      <c r="F304" s="12"/>
      <c r="G304" s="37"/>
    </row>
    <row r="305" spans="1:7" ht="20.25" customHeight="1" x14ac:dyDescent="0.25">
      <c r="A305" s="862" t="s">
        <v>75</v>
      </c>
      <c r="B305" s="863"/>
      <c r="C305" s="863"/>
      <c r="D305" s="863"/>
      <c r="E305" s="863"/>
      <c r="F305" s="863"/>
      <c r="G305" s="864"/>
    </row>
    <row r="306" spans="1:7" x14ac:dyDescent="0.25">
      <c r="A306" s="36"/>
      <c r="B306" s="12"/>
      <c r="C306" s="12"/>
      <c r="D306" s="12"/>
      <c r="E306" s="12"/>
      <c r="F306" s="12"/>
      <c r="G306" s="37"/>
    </row>
    <row r="307" spans="1:7" ht="27.75" customHeight="1" x14ac:dyDescent="0.25">
      <c r="A307" s="38" t="s">
        <v>434</v>
      </c>
      <c r="B307" s="39"/>
      <c r="C307" s="39"/>
      <c r="D307" s="39"/>
      <c r="E307" s="39"/>
      <c r="F307" s="39"/>
      <c r="G307" s="40"/>
    </row>
    <row r="308" spans="1:7" ht="8.25" customHeight="1" x14ac:dyDescent="0.25">
      <c r="A308" s="36"/>
      <c r="B308" s="12"/>
      <c r="C308" s="12"/>
      <c r="D308" s="12"/>
      <c r="E308" s="12"/>
      <c r="F308" s="12"/>
      <c r="G308" s="37"/>
    </row>
    <row r="309" spans="1:7" ht="18.75" customHeight="1" x14ac:dyDescent="0.25">
      <c r="A309" s="38" t="s">
        <v>353</v>
      </c>
      <c r="B309" s="39"/>
      <c r="C309" s="39"/>
      <c r="D309" s="39"/>
      <c r="E309" s="39"/>
      <c r="F309" s="39"/>
      <c r="G309" s="40"/>
    </row>
    <row r="310" spans="1:7" ht="15.75" customHeight="1" x14ac:dyDescent="0.25">
      <c r="A310" s="851" t="s">
        <v>326</v>
      </c>
      <c r="B310" s="852"/>
      <c r="C310" s="852"/>
      <c r="D310" s="852"/>
      <c r="E310" s="852"/>
      <c r="F310" s="852"/>
      <c r="G310" s="853"/>
    </row>
    <row r="311" spans="1:7" x14ac:dyDescent="0.25">
      <c r="A311" s="851"/>
      <c r="B311" s="852"/>
      <c r="C311" s="852"/>
      <c r="D311" s="852"/>
      <c r="E311" s="852"/>
      <c r="F311" s="852"/>
      <c r="G311" s="853"/>
    </row>
    <row r="312" spans="1:7" x14ac:dyDescent="0.25">
      <c r="A312" s="49"/>
      <c r="B312" s="50"/>
      <c r="C312" s="50"/>
      <c r="D312" s="50"/>
      <c r="E312" s="50"/>
      <c r="F312" s="50"/>
      <c r="G312" s="51"/>
    </row>
    <row r="313" spans="1:7" ht="15" customHeight="1" x14ac:dyDescent="0.25">
      <c r="A313" s="38" t="s">
        <v>70</v>
      </c>
      <c r="B313" s="39"/>
      <c r="C313" s="39"/>
      <c r="D313" s="12"/>
      <c r="E313" s="12"/>
      <c r="F313" s="12"/>
      <c r="G313" s="37"/>
    </row>
    <row r="314" spans="1:7" ht="15.75" thickBot="1" x14ac:dyDescent="0.3">
      <c r="A314" s="36"/>
      <c r="B314" s="12"/>
      <c r="C314" s="12"/>
      <c r="D314" s="12"/>
      <c r="E314" s="12"/>
      <c r="F314" s="12"/>
      <c r="G314" s="37"/>
    </row>
    <row r="315" spans="1:7" x14ac:dyDescent="0.25">
      <c r="A315" s="36"/>
      <c r="B315" s="860" t="s">
        <v>71</v>
      </c>
      <c r="C315" s="850" t="s">
        <v>72</v>
      </c>
      <c r="D315" s="850"/>
      <c r="E315" s="850"/>
      <c r="F315" s="850"/>
      <c r="G315" s="848" t="s">
        <v>73</v>
      </c>
    </row>
    <row r="316" spans="1:7" ht="51.75" customHeight="1" x14ac:dyDescent="0.25">
      <c r="A316" s="36"/>
      <c r="B316" s="861"/>
      <c r="C316" s="34" t="s">
        <v>87</v>
      </c>
      <c r="D316" s="34" t="s">
        <v>88</v>
      </c>
      <c r="E316" s="35" t="s">
        <v>89</v>
      </c>
      <c r="F316" s="34" t="s">
        <v>90</v>
      </c>
      <c r="G316" s="849"/>
    </row>
    <row r="317" spans="1:7" ht="26.25" customHeight="1" thickBot="1" x14ac:dyDescent="0.3">
      <c r="A317" s="38"/>
      <c r="B317" s="174" t="s">
        <v>443</v>
      </c>
      <c r="C317" s="153">
        <v>0</v>
      </c>
      <c r="D317" s="153">
        <v>14150</v>
      </c>
      <c r="E317" s="153">
        <v>0</v>
      </c>
      <c r="F317" s="153">
        <v>0</v>
      </c>
      <c r="G317" s="41">
        <f>SUM(C317:F317)</f>
        <v>14150</v>
      </c>
    </row>
    <row r="318" spans="1:7" ht="32.25" customHeight="1" thickBot="1" x14ac:dyDescent="0.3">
      <c r="A318" s="175"/>
      <c r="B318" s="174" t="s">
        <v>465</v>
      </c>
      <c r="C318" s="153">
        <v>0</v>
      </c>
      <c r="D318" s="153">
        <v>14150</v>
      </c>
      <c r="E318" s="153">
        <v>0</v>
      </c>
      <c r="F318" s="153">
        <v>0</v>
      </c>
      <c r="G318" s="154">
        <f>SUM(C318:F318)</f>
        <v>14150</v>
      </c>
    </row>
    <row r="319" spans="1:7" ht="15.75" thickBot="1" x14ac:dyDescent="0.3">
      <c r="A319" s="42"/>
      <c r="B319" s="43"/>
      <c r="C319" s="44"/>
      <c r="D319" s="44"/>
      <c r="E319" s="44"/>
      <c r="F319" s="44"/>
      <c r="G319" s="45"/>
    </row>
    <row r="320" spans="1:7" s="181" customFormat="1" x14ac:dyDescent="0.25">
      <c r="A320" s="12"/>
      <c r="B320" s="30"/>
      <c r="C320" s="31"/>
      <c r="D320" s="31"/>
      <c r="E320" s="31"/>
      <c r="F320" s="31"/>
      <c r="G320" s="32"/>
    </row>
    <row r="321" spans="1:7" s="181" customFormat="1" x14ac:dyDescent="0.25">
      <c r="A321" s="12"/>
      <c r="B321" s="30"/>
      <c r="C321" s="31"/>
      <c r="D321" s="31"/>
      <c r="E321" s="31"/>
      <c r="F321" s="31"/>
      <c r="G321" s="32"/>
    </row>
    <row r="322" spans="1:7" s="181" customFormat="1" ht="15.75" thickBot="1" x14ac:dyDescent="0.3">
      <c r="A322" s="12"/>
      <c r="B322" s="30"/>
      <c r="C322" s="31"/>
      <c r="D322" s="31"/>
      <c r="E322" s="31"/>
      <c r="F322" s="31"/>
      <c r="G322" s="32"/>
    </row>
    <row r="323" spans="1:7" s="181" customFormat="1" x14ac:dyDescent="0.25">
      <c r="A323" s="873" t="s">
        <v>481</v>
      </c>
      <c r="B323" s="874"/>
      <c r="C323" s="874"/>
      <c r="D323" s="874"/>
      <c r="E323" s="874"/>
      <c r="F323" s="874"/>
      <c r="G323" s="875"/>
    </row>
    <row r="324" spans="1:7" s="181" customFormat="1" x14ac:dyDescent="0.25">
      <c r="A324" s="36"/>
      <c r="B324" s="12"/>
      <c r="C324" s="12"/>
      <c r="D324" s="12"/>
      <c r="E324" s="12"/>
      <c r="F324" s="12"/>
      <c r="G324" s="37"/>
    </row>
    <row r="325" spans="1:7" s="181" customFormat="1" x14ac:dyDescent="0.25">
      <c r="A325" s="862" t="s">
        <v>75</v>
      </c>
      <c r="B325" s="863"/>
      <c r="C325" s="863"/>
      <c r="D325" s="863"/>
      <c r="E325" s="863"/>
      <c r="F325" s="863"/>
      <c r="G325" s="864"/>
    </row>
    <row r="326" spans="1:7" s="181" customFormat="1" x14ac:dyDescent="0.25">
      <c r="A326" s="36"/>
      <c r="B326" s="12"/>
      <c r="C326" s="12"/>
      <c r="D326" s="12"/>
      <c r="E326" s="12"/>
      <c r="F326" s="12"/>
      <c r="G326" s="37"/>
    </row>
    <row r="327" spans="1:7" s="181" customFormat="1" x14ac:dyDescent="0.25">
      <c r="A327" s="38" t="s">
        <v>396</v>
      </c>
      <c r="B327" s="39"/>
      <c r="C327" s="39"/>
      <c r="D327" s="39"/>
      <c r="E327" s="39"/>
      <c r="F327" s="39"/>
      <c r="G327" s="40"/>
    </row>
    <row r="328" spans="1:7" s="181" customFormat="1" x14ac:dyDescent="0.25">
      <c r="A328" s="36"/>
      <c r="B328" s="12"/>
      <c r="C328" s="12"/>
      <c r="D328" s="12"/>
      <c r="E328" s="12"/>
      <c r="F328" s="12"/>
      <c r="G328" s="37"/>
    </row>
    <row r="329" spans="1:7" s="181" customFormat="1" x14ac:dyDescent="0.25">
      <c r="A329" s="38" t="s">
        <v>353</v>
      </c>
      <c r="B329" s="39"/>
      <c r="C329" s="39"/>
      <c r="D329" s="39"/>
      <c r="E329" s="39"/>
      <c r="F329" s="39"/>
      <c r="G329" s="40"/>
    </row>
    <row r="330" spans="1:7" s="181" customFormat="1" x14ac:dyDescent="0.25">
      <c r="A330" s="851" t="s">
        <v>397</v>
      </c>
      <c r="B330" s="852"/>
      <c r="C330" s="852"/>
      <c r="D330" s="852"/>
      <c r="E330" s="852"/>
      <c r="F330" s="852"/>
      <c r="G330" s="853"/>
    </row>
    <row r="331" spans="1:7" s="181" customFormat="1" x14ac:dyDescent="0.25">
      <c r="A331" s="851"/>
      <c r="B331" s="852"/>
      <c r="C331" s="852"/>
      <c r="D331" s="852"/>
      <c r="E331" s="852"/>
      <c r="F331" s="852"/>
      <c r="G331" s="853"/>
    </row>
    <row r="332" spans="1:7" s="181" customFormat="1" x14ac:dyDescent="0.25">
      <c r="A332" s="49"/>
      <c r="B332" s="50"/>
      <c r="C332" s="50"/>
      <c r="D332" s="50"/>
      <c r="E332" s="50"/>
      <c r="F332" s="50"/>
      <c r="G332" s="51"/>
    </row>
    <row r="333" spans="1:7" s="181" customFormat="1" x14ac:dyDescent="0.25">
      <c r="A333" s="38" t="s">
        <v>70</v>
      </c>
      <c r="B333" s="39"/>
      <c r="C333" s="39"/>
      <c r="D333" s="12"/>
      <c r="E333" s="12"/>
      <c r="F333" s="12"/>
      <c r="G333" s="37"/>
    </row>
    <row r="334" spans="1:7" s="181" customFormat="1" ht="15.75" thickBot="1" x14ac:dyDescent="0.3">
      <c r="A334" s="36"/>
      <c r="B334" s="12"/>
      <c r="C334" s="12"/>
      <c r="D334" s="12"/>
      <c r="E334" s="12"/>
      <c r="F334" s="12"/>
      <c r="G334" s="37"/>
    </row>
    <row r="335" spans="1:7" s="181" customFormat="1" x14ac:dyDescent="0.25">
      <c r="A335" s="36"/>
      <c r="B335" s="860" t="s">
        <v>71</v>
      </c>
      <c r="C335" s="850" t="s">
        <v>72</v>
      </c>
      <c r="D335" s="850"/>
      <c r="E335" s="850"/>
      <c r="F335" s="850"/>
      <c r="G335" s="848" t="s">
        <v>73</v>
      </c>
    </row>
    <row r="336" spans="1:7" s="181" customFormat="1" ht="45" x14ac:dyDescent="0.25">
      <c r="A336" s="36"/>
      <c r="B336" s="861"/>
      <c r="C336" s="34" t="s">
        <v>87</v>
      </c>
      <c r="D336" s="34" t="s">
        <v>88</v>
      </c>
      <c r="E336" s="35" t="s">
        <v>89</v>
      </c>
      <c r="F336" s="34" t="s">
        <v>90</v>
      </c>
      <c r="G336" s="849"/>
    </row>
    <row r="337" spans="1:18" s="181" customFormat="1" ht="34.5" thickBot="1" x14ac:dyDescent="0.3">
      <c r="A337" s="38"/>
      <c r="B337" s="174" t="s">
        <v>443</v>
      </c>
      <c r="C337" s="153">
        <v>10000</v>
      </c>
      <c r="D337" s="153">
        <v>0</v>
      </c>
      <c r="E337" s="153">
        <v>0</v>
      </c>
      <c r="F337" s="153">
        <v>0</v>
      </c>
      <c r="G337" s="41">
        <f>SUM(C337:F337)</f>
        <v>10000</v>
      </c>
    </row>
    <row r="338" spans="1:18" s="181" customFormat="1" ht="23.25" thickBot="1" x14ac:dyDescent="0.3">
      <c r="A338" s="175"/>
      <c r="B338" s="174" t="s">
        <v>465</v>
      </c>
      <c r="C338" s="153">
        <v>12000</v>
      </c>
      <c r="D338" s="153">
        <v>0</v>
      </c>
      <c r="E338" s="153">
        <v>0</v>
      </c>
      <c r="F338" s="153">
        <v>0</v>
      </c>
      <c r="G338" s="154">
        <f>SUM(C338:F338)</f>
        <v>12000</v>
      </c>
    </row>
    <row r="339" spans="1:18" s="181" customFormat="1" ht="15" customHeight="1" thickBot="1" x14ac:dyDescent="0.3">
      <c r="A339" s="42"/>
      <c r="B339" s="43"/>
      <c r="C339" s="44"/>
      <c r="D339" s="44"/>
      <c r="E339" s="44"/>
      <c r="F339" s="44"/>
      <c r="G339" s="45"/>
    </row>
    <row r="340" spans="1:18" s="181" customFormat="1" ht="15" customHeight="1" x14ac:dyDescent="0.25">
      <c r="A340" s="12"/>
      <c r="B340" s="30"/>
      <c r="C340" s="31"/>
      <c r="D340" s="31"/>
      <c r="E340" s="31"/>
      <c r="F340" s="31"/>
      <c r="G340" s="32"/>
    </row>
    <row r="341" spans="1:18" s="181" customFormat="1" ht="15.75" thickBot="1" x14ac:dyDescent="0.3">
      <c r="A341" s="12"/>
      <c r="B341" s="30"/>
      <c r="C341" s="31"/>
      <c r="D341" s="31"/>
      <c r="E341" s="31"/>
      <c r="F341" s="31"/>
      <c r="G341" s="32"/>
    </row>
    <row r="342" spans="1:18" ht="33.75" customHeight="1" x14ac:dyDescent="0.25">
      <c r="A342" s="913" t="s">
        <v>482</v>
      </c>
      <c r="B342" s="914"/>
      <c r="C342" s="914"/>
      <c r="D342" s="914"/>
      <c r="E342" s="914"/>
      <c r="F342" s="914"/>
      <c r="G342" s="915"/>
    </row>
    <row r="343" spans="1:18" s="173" customFormat="1" ht="2.25" customHeight="1" x14ac:dyDescent="0.25">
      <c r="A343" s="36"/>
      <c r="B343" s="12"/>
      <c r="C343" s="12"/>
      <c r="D343" s="12"/>
      <c r="E343" s="12"/>
      <c r="F343" s="12"/>
      <c r="G343" s="37"/>
      <c r="R343"/>
    </row>
    <row r="344" spans="1:18" s="12" customFormat="1" ht="24.75" customHeight="1" x14ac:dyDescent="0.25">
      <c r="A344" s="862" t="s">
        <v>82</v>
      </c>
      <c r="B344" s="863"/>
      <c r="C344" s="863"/>
      <c r="D344" s="863"/>
      <c r="E344" s="863"/>
      <c r="F344" s="863"/>
      <c r="G344" s="864"/>
      <c r="R344" s="173"/>
    </row>
    <row r="345" spans="1:18" ht="12.75" customHeight="1" x14ac:dyDescent="0.25">
      <c r="A345" s="36"/>
      <c r="B345" s="12"/>
      <c r="C345" s="12"/>
      <c r="D345" s="12"/>
      <c r="E345" s="12"/>
      <c r="F345" s="12"/>
      <c r="G345" s="37"/>
      <c r="R345" s="12"/>
    </row>
    <row r="346" spans="1:18" ht="21" customHeight="1" x14ac:dyDescent="0.25">
      <c r="A346" s="38" t="s">
        <v>434</v>
      </c>
      <c r="B346" s="39"/>
      <c r="C346" s="39"/>
      <c r="D346" s="39"/>
      <c r="E346" s="39"/>
      <c r="F346" s="39"/>
      <c r="G346" s="40"/>
    </row>
    <row r="347" spans="1:18" ht="9.75" customHeight="1" x14ac:dyDescent="0.25">
      <c r="A347" s="36"/>
      <c r="B347" s="12"/>
      <c r="C347" s="12"/>
      <c r="D347" s="12"/>
      <c r="E347" s="12"/>
      <c r="F347" s="12"/>
      <c r="G347" s="37"/>
    </row>
    <row r="348" spans="1:18" ht="19.5" customHeight="1" x14ac:dyDescent="0.25">
      <c r="A348" s="38" t="s">
        <v>69</v>
      </c>
      <c r="B348" s="39"/>
      <c r="C348" s="39"/>
      <c r="D348" s="39"/>
      <c r="E348" s="39"/>
      <c r="F348" s="39"/>
      <c r="G348" s="40"/>
    </row>
    <row r="349" spans="1:18" x14ac:dyDescent="0.25">
      <c r="A349" s="851" t="s">
        <v>383</v>
      </c>
      <c r="B349" s="852"/>
      <c r="C349" s="852"/>
      <c r="D349" s="852"/>
      <c r="E349" s="852"/>
      <c r="F349" s="852"/>
      <c r="G349" s="853"/>
    </row>
    <row r="350" spans="1:18" ht="12.75" customHeight="1" x14ac:dyDescent="0.25">
      <c r="A350" s="851"/>
      <c r="B350" s="852"/>
      <c r="C350" s="852"/>
      <c r="D350" s="852"/>
      <c r="E350" s="852"/>
      <c r="F350" s="852"/>
      <c r="G350" s="853"/>
    </row>
    <row r="351" spans="1:18" x14ac:dyDescent="0.25">
      <c r="A351" s="49"/>
      <c r="B351" s="50"/>
      <c r="C351" s="50"/>
      <c r="D351" s="50"/>
      <c r="E351" s="50"/>
      <c r="F351" s="50"/>
      <c r="G351" s="51"/>
    </row>
    <row r="352" spans="1:18" x14ac:dyDescent="0.25">
      <c r="A352" s="851" t="s">
        <v>70</v>
      </c>
      <c r="B352" s="852"/>
      <c r="C352" s="852"/>
      <c r="D352" s="852"/>
      <c r="E352" s="852"/>
      <c r="F352" s="852"/>
      <c r="G352" s="853"/>
    </row>
    <row r="353" spans="1:18" ht="15" customHeight="1" thickBot="1" x14ac:dyDescent="0.3">
      <c r="A353" s="55"/>
      <c r="B353" s="56"/>
      <c r="C353" s="56"/>
      <c r="D353" s="56"/>
      <c r="E353" s="56"/>
      <c r="F353" s="56"/>
      <c r="G353" s="57"/>
    </row>
    <row r="354" spans="1:18" x14ac:dyDescent="0.25">
      <c r="A354" s="36"/>
      <c r="B354" s="860" t="s">
        <v>71</v>
      </c>
      <c r="C354" s="850" t="s">
        <v>72</v>
      </c>
      <c r="D354" s="850"/>
      <c r="E354" s="850"/>
      <c r="F354" s="850"/>
      <c r="G354" s="848" t="s">
        <v>73</v>
      </c>
    </row>
    <row r="355" spans="1:18" ht="45" x14ac:dyDescent="0.25">
      <c r="A355" s="36"/>
      <c r="B355" s="861"/>
      <c r="C355" s="34" t="s">
        <v>87</v>
      </c>
      <c r="D355" s="34" t="s">
        <v>88</v>
      </c>
      <c r="E355" s="35" t="s">
        <v>89</v>
      </c>
      <c r="F355" s="34" t="s">
        <v>90</v>
      </c>
      <c r="G355" s="849"/>
    </row>
    <row r="356" spans="1:18" ht="31.5" customHeight="1" thickBot="1" x14ac:dyDescent="0.3">
      <c r="A356" s="38"/>
      <c r="B356" s="174" t="s">
        <v>443</v>
      </c>
      <c r="C356" s="153">
        <v>10000</v>
      </c>
      <c r="D356" s="153">
        <v>260000</v>
      </c>
      <c r="E356" s="153">
        <v>0</v>
      </c>
      <c r="F356" s="153">
        <v>0</v>
      </c>
      <c r="G356" s="41">
        <f>SUM(C356:F356)</f>
        <v>270000</v>
      </c>
    </row>
    <row r="357" spans="1:18" ht="33" customHeight="1" thickBot="1" x14ac:dyDescent="0.3">
      <c r="A357" s="42"/>
      <c r="B357" s="174" t="s">
        <v>465</v>
      </c>
      <c r="C357" s="153">
        <v>0</v>
      </c>
      <c r="D357" s="153">
        <v>0</v>
      </c>
      <c r="E357" s="153">
        <v>0</v>
      </c>
      <c r="F357" s="153">
        <v>75000</v>
      </c>
      <c r="G357" s="154">
        <f>SUM(C357:F357)</f>
        <v>75000</v>
      </c>
    </row>
    <row r="358" spans="1:18" x14ac:dyDescent="0.25">
      <c r="A358" s="114"/>
      <c r="B358" s="115"/>
      <c r="C358" s="116"/>
      <c r="D358" s="116"/>
      <c r="E358" s="116"/>
      <c r="F358" s="116"/>
      <c r="G358" s="117"/>
    </row>
    <row r="359" spans="1:18" s="181" customFormat="1" x14ac:dyDescent="0.25">
      <c r="A359" s="12"/>
      <c r="B359" s="111"/>
      <c r="C359" s="31"/>
      <c r="D359" s="31"/>
      <c r="E359" s="31"/>
      <c r="F359" s="31"/>
      <c r="G359" s="32"/>
    </row>
    <row r="360" spans="1:18" s="181" customFormat="1" x14ac:dyDescent="0.25">
      <c r="A360" s="12"/>
      <c r="B360" s="111"/>
      <c r="C360" s="31"/>
      <c r="D360" s="31"/>
      <c r="E360" s="31"/>
      <c r="F360" s="31"/>
      <c r="G360" s="32"/>
    </row>
    <row r="361" spans="1:18" s="181" customFormat="1" x14ac:dyDescent="0.25">
      <c r="A361" s="12"/>
      <c r="B361" s="111"/>
      <c r="C361" s="31"/>
      <c r="D361" s="31"/>
      <c r="E361" s="31"/>
      <c r="F361" s="31"/>
      <c r="G361" s="32"/>
    </row>
    <row r="362" spans="1:18" x14ac:dyDescent="0.25">
      <c r="A362" s="12"/>
      <c r="B362" s="30"/>
      <c r="C362" s="31"/>
      <c r="D362" s="31"/>
      <c r="E362" s="31"/>
      <c r="F362" s="31"/>
      <c r="G362" s="32"/>
    </row>
    <row r="363" spans="1:18" x14ac:dyDescent="0.25">
      <c r="A363" s="12"/>
      <c r="B363" s="111"/>
      <c r="C363" s="31"/>
      <c r="D363" s="31"/>
      <c r="E363" s="31"/>
      <c r="F363" s="31"/>
      <c r="G363" s="32"/>
    </row>
    <row r="364" spans="1:18" s="181" customFormat="1" x14ac:dyDescent="0.25">
      <c r="A364" s="12"/>
      <c r="B364" s="111"/>
      <c r="C364" s="31"/>
      <c r="D364" s="31"/>
      <c r="E364" s="31"/>
      <c r="F364" s="31"/>
      <c r="G364" s="32"/>
    </row>
    <row r="365" spans="1:18" ht="28.5" customHeight="1" thickBot="1" x14ac:dyDescent="0.3">
      <c r="A365" s="112"/>
      <c r="B365" s="112"/>
      <c r="C365" s="112"/>
      <c r="D365" s="112"/>
      <c r="E365" s="112"/>
      <c r="F365" s="112"/>
      <c r="G365" s="112"/>
    </row>
    <row r="366" spans="1:18" ht="31.5" customHeight="1" x14ac:dyDescent="0.25">
      <c r="A366" s="854" t="s">
        <v>483</v>
      </c>
      <c r="B366" s="855"/>
      <c r="C366" s="855"/>
      <c r="D366" s="855"/>
      <c r="E366" s="855"/>
      <c r="F366" s="855"/>
      <c r="G366" s="856"/>
    </row>
    <row r="367" spans="1:18" s="168" customFormat="1" x14ac:dyDescent="0.25">
      <c r="A367" s="119"/>
      <c r="B367" s="120"/>
      <c r="C367" s="120"/>
      <c r="D367" s="120"/>
      <c r="E367" s="120"/>
      <c r="F367" s="120"/>
      <c r="G367" s="121"/>
      <c r="R367"/>
    </row>
    <row r="368" spans="1:18" s="173" customFormat="1" x14ac:dyDescent="0.25">
      <c r="A368" s="862" t="s">
        <v>75</v>
      </c>
      <c r="B368" s="863"/>
      <c r="C368" s="863"/>
      <c r="D368" s="863"/>
      <c r="E368" s="863"/>
      <c r="F368" s="863"/>
      <c r="G368" s="864"/>
      <c r="R368" s="168"/>
    </row>
    <row r="369" spans="1:18" s="173" customFormat="1" x14ac:dyDescent="0.25">
      <c r="A369" s="36"/>
      <c r="B369" s="12"/>
      <c r="C369" s="12"/>
      <c r="D369" s="12"/>
      <c r="E369" s="12"/>
      <c r="F369" s="12"/>
      <c r="G369" s="37"/>
    </row>
    <row r="370" spans="1:18" s="173" customFormat="1" x14ac:dyDescent="0.25">
      <c r="A370" s="38" t="s">
        <v>434</v>
      </c>
      <c r="B370" s="39"/>
      <c r="C370" s="39"/>
      <c r="D370" s="39"/>
      <c r="E370" s="39"/>
      <c r="F370" s="39"/>
      <c r="G370" s="40"/>
    </row>
    <row r="371" spans="1:18" s="173" customFormat="1" x14ac:dyDescent="0.25">
      <c r="A371" s="38" t="s">
        <v>339</v>
      </c>
      <c r="B371" s="39"/>
      <c r="C371" s="39"/>
      <c r="D371" s="39"/>
      <c r="E371" s="39"/>
      <c r="F371" s="39"/>
      <c r="G371" s="40"/>
    </row>
    <row r="372" spans="1:18" s="12" customFormat="1" x14ac:dyDescent="0.25">
      <c r="A372" s="851" t="s">
        <v>305</v>
      </c>
      <c r="B372" s="852"/>
      <c r="C372" s="852"/>
      <c r="D372" s="852"/>
      <c r="E372" s="852"/>
      <c r="F372" s="852"/>
      <c r="G372" s="853"/>
      <c r="R372" s="173"/>
    </row>
    <row r="373" spans="1:18" x14ac:dyDescent="0.25">
      <c r="A373" s="851"/>
      <c r="B373" s="852"/>
      <c r="C373" s="852"/>
      <c r="D373" s="852"/>
      <c r="E373" s="852"/>
      <c r="F373" s="852"/>
      <c r="G373" s="853"/>
      <c r="R373" s="12"/>
    </row>
    <row r="374" spans="1:18" ht="21" customHeight="1" x14ac:dyDescent="0.25">
      <c r="A374" s="55"/>
      <c r="B374" s="56"/>
      <c r="C374" s="56"/>
      <c r="D374" s="56"/>
      <c r="E374" s="56"/>
      <c r="F374" s="56"/>
      <c r="G374" s="57"/>
    </row>
    <row r="375" spans="1:18" ht="16.5" customHeight="1" x14ac:dyDescent="0.25">
      <c r="A375" s="38" t="s">
        <v>70</v>
      </c>
      <c r="B375" s="39"/>
      <c r="C375" s="39"/>
      <c r="D375" s="12"/>
      <c r="E375" s="12"/>
      <c r="F375" s="12"/>
      <c r="G375" s="37"/>
    </row>
    <row r="376" spans="1:18" ht="15" customHeight="1" thickBot="1" x14ac:dyDescent="0.3">
      <c r="A376" s="38"/>
      <c r="B376" s="39"/>
      <c r="C376" s="39"/>
      <c r="D376" s="12"/>
      <c r="E376" s="12"/>
      <c r="F376" s="12"/>
      <c r="G376" s="37"/>
    </row>
    <row r="377" spans="1:18" x14ac:dyDescent="0.25">
      <c r="A377" s="36"/>
      <c r="B377" s="860" t="s">
        <v>71</v>
      </c>
      <c r="C377" s="850" t="s">
        <v>72</v>
      </c>
      <c r="D377" s="850"/>
      <c r="E377" s="850"/>
      <c r="F377" s="850"/>
      <c r="G377" s="848" t="s">
        <v>73</v>
      </c>
    </row>
    <row r="378" spans="1:18" ht="45" x14ac:dyDescent="0.25">
      <c r="A378" s="36"/>
      <c r="B378" s="861"/>
      <c r="C378" s="34" t="s">
        <v>87</v>
      </c>
      <c r="D378" s="34" t="s">
        <v>88</v>
      </c>
      <c r="E378" s="35" t="s">
        <v>340</v>
      </c>
      <c r="F378" s="34" t="s">
        <v>299</v>
      </c>
      <c r="G378" s="849"/>
    </row>
    <row r="379" spans="1:18" ht="30" customHeight="1" thickBot="1" x14ac:dyDescent="0.3">
      <c r="A379" s="38"/>
      <c r="B379" s="174" t="s">
        <v>443</v>
      </c>
      <c r="C379" s="153">
        <v>169200</v>
      </c>
      <c r="D379" s="153">
        <v>157300</v>
      </c>
      <c r="E379" s="153">
        <v>1000</v>
      </c>
      <c r="F379" s="153">
        <v>0</v>
      </c>
      <c r="G379" s="41">
        <f>SUM(C379:F379)</f>
        <v>327500</v>
      </c>
      <c r="H379" s="742"/>
      <c r="I379" s="697"/>
      <c r="J379" s="697"/>
      <c r="K379" s="697"/>
      <c r="L379" s="697"/>
      <c r="M379" s="697"/>
      <c r="N379" s="697"/>
      <c r="O379" s="697"/>
      <c r="P379" s="697"/>
      <c r="Q379" s="697"/>
    </row>
    <row r="380" spans="1:18" ht="32.25" customHeight="1" thickBot="1" x14ac:dyDescent="0.3">
      <c r="A380" s="36"/>
      <c r="B380" s="174" t="s">
        <v>465</v>
      </c>
      <c r="C380" s="153">
        <v>121250</v>
      </c>
      <c r="D380" s="153">
        <v>100000</v>
      </c>
      <c r="E380" s="153">
        <v>0</v>
      </c>
      <c r="F380" s="153">
        <v>0</v>
      </c>
      <c r="G380" s="154">
        <f>SUM(C380:F380)</f>
        <v>221250</v>
      </c>
    </row>
    <row r="381" spans="1:18" ht="15.75" thickBot="1" x14ac:dyDescent="0.3">
      <c r="A381" s="42"/>
      <c r="B381" s="118"/>
      <c r="C381" s="44"/>
      <c r="D381" s="44"/>
      <c r="E381" s="44"/>
      <c r="F381" s="44"/>
      <c r="G381" s="45"/>
    </row>
    <row r="382" spans="1:18" x14ac:dyDescent="0.25">
      <c r="A382" s="12"/>
      <c r="B382" s="111"/>
      <c r="C382" s="31"/>
      <c r="D382" s="31"/>
      <c r="E382" s="31"/>
      <c r="F382" s="31"/>
      <c r="G382" s="32"/>
    </row>
    <row r="383" spans="1:18" s="181" customFormat="1" x14ac:dyDescent="0.25">
      <c r="A383" s="12"/>
      <c r="B383" s="111"/>
      <c r="C383" s="31"/>
      <c r="D383" s="31"/>
      <c r="E383" s="31"/>
      <c r="F383" s="31"/>
      <c r="G383" s="32"/>
    </row>
    <row r="384" spans="1:18" ht="15.75" thickBot="1" x14ac:dyDescent="0.3">
      <c r="A384" s="112"/>
      <c r="B384" s="43"/>
      <c r="C384" s="44"/>
      <c r="D384" s="44"/>
      <c r="E384" s="44"/>
      <c r="F384" s="44"/>
      <c r="G384" s="113"/>
    </row>
    <row r="385" spans="1:7" ht="29.25" customHeight="1" x14ac:dyDescent="0.25">
      <c r="A385" s="854" t="s">
        <v>484</v>
      </c>
      <c r="B385" s="894"/>
      <c r="C385" s="894"/>
      <c r="D385" s="894"/>
      <c r="E385" s="894"/>
      <c r="F385" s="894"/>
      <c r="G385" s="895"/>
    </row>
    <row r="386" spans="1:7" ht="6.75" customHeight="1" x14ac:dyDescent="0.25">
      <c r="A386" s="36"/>
      <c r="B386" s="30"/>
      <c r="C386" s="31"/>
      <c r="D386" s="31"/>
      <c r="E386" s="31"/>
      <c r="F386" s="31"/>
      <c r="G386" s="58"/>
    </row>
    <row r="387" spans="1:7" x14ac:dyDescent="0.25">
      <c r="A387" s="862" t="s">
        <v>78</v>
      </c>
      <c r="B387" s="863"/>
      <c r="C387" s="863"/>
      <c r="D387" s="863"/>
      <c r="E387" s="863"/>
      <c r="F387" s="863"/>
      <c r="G387" s="864"/>
    </row>
    <row r="388" spans="1:7" ht="4.5" customHeight="1" x14ac:dyDescent="0.25">
      <c r="A388" s="36"/>
      <c r="B388" s="30"/>
      <c r="C388" s="31"/>
      <c r="D388" s="31"/>
      <c r="E388" s="31"/>
      <c r="F388" s="31"/>
      <c r="G388" s="58"/>
    </row>
    <row r="389" spans="1:7" ht="15" customHeight="1" x14ac:dyDescent="0.25">
      <c r="A389" s="38" t="s">
        <v>434</v>
      </c>
      <c r="B389" s="39"/>
      <c r="C389" s="39"/>
      <c r="D389" s="39"/>
      <c r="E389" s="39"/>
      <c r="F389" s="39"/>
      <c r="G389" s="40"/>
    </row>
    <row r="390" spans="1:7" x14ac:dyDescent="0.25">
      <c r="A390" s="38" t="s">
        <v>69</v>
      </c>
      <c r="B390" s="39"/>
      <c r="C390" s="39"/>
      <c r="D390" s="39"/>
      <c r="E390" s="39"/>
      <c r="F390" s="39"/>
      <c r="G390" s="40"/>
    </row>
    <row r="391" spans="1:7" ht="28.5" customHeight="1" x14ac:dyDescent="0.25">
      <c r="A391" s="851" t="s">
        <v>322</v>
      </c>
      <c r="B391" s="852"/>
      <c r="C391" s="852"/>
      <c r="D391" s="852"/>
      <c r="E391" s="852"/>
      <c r="F391" s="852"/>
      <c r="G391" s="853"/>
    </row>
    <row r="392" spans="1:7" x14ac:dyDescent="0.25">
      <c r="A392" s="851"/>
      <c r="B392" s="852"/>
      <c r="C392" s="852"/>
      <c r="D392" s="852"/>
      <c r="E392" s="852"/>
      <c r="F392" s="852"/>
      <c r="G392" s="853"/>
    </row>
    <row r="393" spans="1:7" ht="9" customHeight="1" x14ac:dyDescent="0.25">
      <c r="A393" s="49"/>
      <c r="B393" s="50"/>
      <c r="C393" s="50"/>
      <c r="D393" s="50"/>
      <c r="E393" s="50"/>
      <c r="F393" s="50"/>
      <c r="G393" s="51"/>
    </row>
    <row r="394" spans="1:7" x14ac:dyDescent="0.25">
      <c r="A394" s="38" t="s">
        <v>70</v>
      </c>
      <c r="B394" s="39"/>
      <c r="C394" s="39"/>
      <c r="D394" s="12"/>
      <c r="E394" s="12"/>
      <c r="F394" s="12"/>
      <c r="G394" s="37"/>
    </row>
    <row r="395" spans="1:7" ht="15.75" thickBot="1" x14ac:dyDescent="0.3">
      <c r="A395" s="38"/>
      <c r="B395" s="39"/>
      <c r="C395" s="39"/>
      <c r="D395" s="12"/>
      <c r="E395" s="12"/>
      <c r="F395" s="12"/>
      <c r="G395" s="37"/>
    </row>
    <row r="396" spans="1:7" ht="12.75" customHeight="1" x14ac:dyDescent="0.25">
      <c r="A396" s="36"/>
      <c r="B396" s="860" t="s">
        <v>71</v>
      </c>
      <c r="C396" s="850" t="s">
        <v>72</v>
      </c>
      <c r="D396" s="850"/>
      <c r="E396" s="850"/>
      <c r="F396" s="850"/>
      <c r="G396" s="848" t="s">
        <v>73</v>
      </c>
    </row>
    <row r="397" spans="1:7" ht="45" x14ac:dyDescent="0.25">
      <c r="A397" s="36"/>
      <c r="B397" s="861"/>
      <c r="C397" s="34" t="s">
        <v>87</v>
      </c>
      <c r="D397" s="34" t="s">
        <v>88</v>
      </c>
      <c r="E397" s="35" t="s">
        <v>89</v>
      </c>
      <c r="F397" s="34" t="s">
        <v>90</v>
      </c>
      <c r="G397" s="849"/>
    </row>
    <row r="398" spans="1:7" ht="33.75" customHeight="1" thickBot="1" x14ac:dyDescent="0.3">
      <c r="A398" s="38"/>
      <c r="B398" s="174" t="s">
        <v>443</v>
      </c>
      <c r="C398" s="153">
        <v>90000</v>
      </c>
      <c r="D398" s="153">
        <v>0</v>
      </c>
      <c r="E398" s="153">
        <v>0</v>
      </c>
      <c r="F398" s="153">
        <v>0</v>
      </c>
      <c r="G398" s="41">
        <f>SUM(C398:F398)</f>
        <v>90000</v>
      </c>
    </row>
    <row r="399" spans="1:7" ht="34.5" customHeight="1" thickBot="1" x14ac:dyDescent="0.3">
      <c r="A399" s="36"/>
      <c r="B399" s="174" t="s">
        <v>465</v>
      </c>
      <c r="C399" s="153">
        <v>50000</v>
      </c>
      <c r="D399" s="153">
        <v>0</v>
      </c>
      <c r="E399" s="153">
        <v>50000</v>
      </c>
      <c r="F399" s="153">
        <v>100000</v>
      </c>
      <c r="G399" s="154">
        <f>SUM(C399:F399)</f>
        <v>200000</v>
      </c>
    </row>
    <row r="400" spans="1:7" ht="10.5" customHeight="1" thickBot="1" x14ac:dyDescent="0.3">
      <c r="A400" s="42"/>
      <c r="B400" s="43"/>
      <c r="C400" s="44"/>
      <c r="D400" s="44"/>
      <c r="E400" s="44"/>
      <c r="F400" s="44"/>
      <c r="G400" s="45"/>
    </row>
    <row r="401" spans="1:18" s="181" customFormat="1" ht="10.5" customHeight="1" x14ac:dyDescent="0.25">
      <c r="A401" s="12"/>
      <c r="B401" s="30"/>
      <c r="C401" s="31"/>
      <c r="D401" s="31"/>
      <c r="E401" s="31"/>
      <c r="F401" s="31"/>
      <c r="G401" s="32"/>
    </row>
    <row r="402" spans="1:18" s="181" customFormat="1" ht="10.5" customHeight="1" x14ac:dyDescent="0.25">
      <c r="A402" s="12"/>
      <c r="B402" s="30"/>
      <c r="C402" s="31"/>
      <c r="D402" s="31"/>
      <c r="E402" s="31"/>
      <c r="F402" s="31"/>
      <c r="G402" s="32"/>
    </row>
    <row r="403" spans="1:18" s="181" customFormat="1" ht="10.5" customHeight="1" x14ac:dyDescent="0.25">
      <c r="A403" s="12"/>
      <c r="B403" s="30"/>
      <c r="C403" s="31"/>
      <c r="D403" s="31"/>
      <c r="E403" s="31"/>
      <c r="F403" s="31"/>
      <c r="G403" s="32"/>
    </row>
    <row r="404" spans="1:18" s="181" customFormat="1" ht="10.5" customHeight="1" x14ac:dyDescent="0.25">
      <c r="A404" s="12"/>
      <c r="B404" s="30"/>
      <c r="C404" s="31"/>
      <c r="D404" s="31"/>
      <c r="E404" s="31"/>
      <c r="F404" s="31"/>
      <c r="G404" s="32"/>
    </row>
    <row r="405" spans="1:18" s="181" customFormat="1" ht="10.5" customHeight="1" x14ac:dyDescent="0.25">
      <c r="A405" s="12"/>
      <c r="B405" s="30"/>
      <c r="C405" s="31"/>
      <c r="D405" s="31"/>
      <c r="E405" s="31"/>
      <c r="F405" s="31"/>
      <c r="G405" s="32"/>
    </row>
    <row r="406" spans="1:18" s="181" customFormat="1" ht="10.5" customHeight="1" x14ac:dyDescent="0.25">
      <c r="A406" s="12"/>
      <c r="B406" s="30"/>
      <c r="C406" s="31"/>
      <c r="D406" s="31"/>
      <c r="E406" s="31"/>
      <c r="F406" s="31"/>
      <c r="G406" s="32"/>
    </row>
    <row r="407" spans="1:18" s="181" customFormat="1" ht="10.5" customHeight="1" x14ac:dyDescent="0.25">
      <c r="A407" s="12"/>
      <c r="B407" s="30"/>
      <c r="C407" s="31"/>
      <c r="D407" s="31"/>
      <c r="E407" s="31"/>
      <c r="F407" s="31"/>
      <c r="G407" s="32"/>
    </row>
    <row r="408" spans="1:18" s="181" customFormat="1" ht="11.25" customHeight="1" thickBot="1" x14ac:dyDescent="0.3">
      <c r="A408" s="12"/>
      <c r="B408" s="30"/>
      <c r="C408" s="31"/>
      <c r="D408" s="31"/>
      <c r="E408" s="31"/>
      <c r="F408" s="31"/>
      <c r="G408" s="32"/>
      <c r="R408"/>
    </row>
    <row r="409" spans="1:18" ht="15.75" customHeight="1" x14ac:dyDescent="0.25">
      <c r="A409" s="854" t="s">
        <v>485</v>
      </c>
      <c r="B409" s="894"/>
      <c r="C409" s="894"/>
      <c r="D409" s="894"/>
      <c r="E409" s="894"/>
      <c r="F409" s="894"/>
      <c r="G409" s="895"/>
    </row>
    <row r="410" spans="1:18" ht="5.25" customHeight="1" x14ac:dyDescent="0.25">
      <c r="A410" s="36"/>
      <c r="B410" s="30"/>
      <c r="C410" s="31"/>
      <c r="D410" s="31"/>
      <c r="E410" s="31"/>
      <c r="F410" s="31"/>
      <c r="G410" s="58"/>
    </row>
    <row r="411" spans="1:18" ht="21" customHeight="1" x14ac:dyDescent="0.25">
      <c r="A411" s="862" t="s">
        <v>79</v>
      </c>
      <c r="B411" s="863"/>
      <c r="C411" s="863"/>
      <c r="D411" s="863"/>
      <c r="E411" s="863"/>
      <c r="F411" s="863"/>
      <c r="G411" s="864"/>
    </row>
    <row r="412" spans="1:18" ht="9" customHeight="1" x14ac:dyDescent="0.25">
      <c r="A412" s="36"/>
      <c r="B412" s="12"/>
      <c r="C412" s="12"/>
      <c r="D412" s="12"/>
      <c r="E412" s="12"/>
      <c r="F412" s="12"/>
      <c r="G412" s="37"/>
    </row>
    <row r="413" spans="1:18" x14ac:dyDescent="0.25">
      <c r="A413" s="38" t="s">
        <v>386</v>
      </c>
      <c r="B413" s="39"/>
      <c r="C413" s="39"/>
      <c r="D413" s="39"/>
      <c r="E413" s="39"/>
      <c r="F413" s="39"/>
      <c r="G413" s="40"/>
    </row>
    <row r="414" spans="1:18" ht="8.25" customHeight="1" x14ac:dyDescent="0.25">
      <c r="A414" s="36"/>
      <c r="B414" s="12"/>
      <c r="C414" s="12"/>
      <c r="D414" s="12"/>
      <c r="E414" s="12"/>
      <c r="F414" s="12"/>
      <c r="G414" s="37"/>
    </row>
    <row r="415" spans="1:18" ht="20.25" customHeight="1" x14ac:dyDescent="0.25">
      <c r="A415" s="38" t="s">
        <v>69</v>
      </c>
      <c r="B415" s="39"/>
      <c r="C415" s="39"/>
      <c r="D415" s="39"/>
      <c r="E415" s="39"/>
      <c r="F415" s="39"/>
      <c r="G415" s="40"/>
    </row>
    <row r="416" spans="1:18" ht="12.75" customHeight="1" x14ac:dyDescent="0.25">
      <c r="A416" s="36"/>
      <c r="B416" s="12"/>
      <c r="C416" s="12"/>
      <c r="D416" s="12"/>
      <c r="E416" s="12"/>
      <c r="F416" s="12"/>
      <c r="G416" s="37"/>
    </row>
    <row r="417" spans="1:10" x14ac:dyDescent="0.25">
      <c r="A417" s="851" t="s">
        <v>306</v>
      </c>
      <c r="B417" s="852"/>
      <c r="C417" s="852"/>
      <c r="D417" s="852"/>
      <c r="E417" s="852"/>
      <c r="F417" s="852"/>
      <c r="G417" s="853"/>
    </row>
    <row r="418" spans="1:10" x14ac:dyDescent="0.25">
      <c r="A418" s="851"/>
      <c r="B418" s="852"/>
      <c r="C418" s="852"/>
      <c r="D418" s="852"/>
      <c r="E418" s="852"/>
      <c r="F418" s="852"/>
      <c r="G418" s="853"/>
    </row>
    <row r="419" spans="1:10" ht="6" customHeight="1" x14ac:dyDescent="0.25">
      <c r="A419" s="49"/>
      <c r="B419" s="50"/>
      <c r="C419" s="50"/>
      <c r="D419" s="50"/>
      <c r="E419" s="50"/>
      <c r="F419" s="50"/>
      <c r="G419" s="51"/>
    </row>
    <row r="420" spans="1:10" x14ac:dyDescent="0.25">
      <c r="A420" s="38" t="s">
        <v>70</v>
      </c>
      <c r="B420" s="39"/>
      <c r="C420" s="39"/>
      <c r="D420" s="12"/>
      <c r="E420" s="12"/>
      <c r="F420" s="12"/>
      <c r="G420" s="37"/>
    </row>
    <row r="421" spans="1:10" ht="15.75" thickBot="1" x14ac:dyDescent="0.3">
      <c r="A421" s="38"/>
      <c r="B421" s="39"/>
      <c r="C421" s="39"/>
      <c r="D421" s="12"/>
      <c r="E421" s="12"/>
      <c r="F421" s="12"/>
      <c r="G421" s="37"/>
    </row>
    <row r="422" spans="1:10" x14ac:dyDescent="0.25">
      <c r="A422" s="36"/>
      <c r="B422" s="860" t="s">
        <v>71</v>
      </c>
      <c r="C422" s="850" t="s">
        <v>72</v>
      </c>
      <c r="D422" s="850"/>
      <c r="E422" s="850"/>
      <c r="F422" s="850"/>
      <c r="G422" s="848" t="s">
        <v>73</v>
      </c>
    </row>
    <row r="423" spans="1:10" ht="51" customHeight="1" x14ac:dyDescent="0.25">
      <c r="A423" s="36"/>
      <c r="B423" s="861"/>
      <c r="C423" s="34" t="s">
        <v>87</v>
      </c>
      <c r="D423" s="34" t="s">
        <v>88</v>
      </c>
      <c r="E423" s="35" t="s">
        <v>89</v>
      </c>
      <c r="F423" s="34" t="s">
        <v>90</v>
      </c>
      <c r="G423" s="849"/>
    </row>
    <row r="424" spans="1:10" ht="33.75" customHeight="1" thickBot="1" x14ac:dyDescent="0.3">
      <c r="A424" s="38"/>
      <c r="B424" s="174" t="s">
        <v>443</v>
      </c>
      <c r="C424" s="153">
        <v>22830</v>
      </c>
      <c r="D424" s="153">
        <v>0</v>
      </c>
      <c r="E424" s="153">
        <v>0</v>
      </c>
      <c r="F424" s="153">
        <v>0</v>
      </c>
      <c r="G424" s="41">
        <f>SUM(C424:F424)</f>
        <v>22830</v>
      </c>
    </row>
    <row r="425" spans="1:10" ht="35.25" customHeight="1" thickBot="1" x14ac:dyDescent="0.3">
      <c r="A425" s="36"/>
      <c r="B425" s="174" t="s">
        <v>465</v>
      </c>
      <c r="C425" s="153">
        <v>80450</v>
      </c>
      <c r="D425" s="153">
        <v>0</v>
      </c>
      <c r="E425" s="153">
        <v>0</v>
      </c>
      <c r="F425" s="153">
        <v>0</v>
      </c>
      <c r="G425" s="154">
        <f>SUM(C425:F425)</f>
        <v>80450</v>
      </c>
    </row>
    <row r="426" spans="1:10" ht="15.75" thickBot="1" x14ac:dyDescent="0.3">
      <c r="A426" s="36"/>
      <c r="B426" s="111"/>
      <c r="C426" s="31"/>
      <c r="D426" s="31"/>
      <c r="E426" s="31"/>
      <c r="F426" s="31"/>
      <c r="G426" s="58"/>
    </row>
    <row r="427" spans="1:10" x14ac:dyDescent="0.25">
      <c r="A427" s="114"/>
      <c r="B427" s="115"/>
      <c r="C427" s="116"/>
      <c r="D427" s="116"/>
      <c r="E427" s="116"/>
      <c r="F427" s="116"/>
      <c r="G427" s="117"/>
    </row>
    <row r="428" spans="1:10" ht="18.75" customHeight="1" x14ac:dyDescent="0.25">
      <c r="A428" s="916" t="s">
        <v>302</v>
      </c>
      <c r="B428" s="916"/>
      <c r="C428" s="916"/>
      <c r="D428" s="916"/>
      <c r="E428" s="916"/>
      <c r="F428" s="916"/>
      <c r="G428" s="916"/>
      <c r="J428" t="s">
        <v>83</v>
      </c>
    </row>
    <row r="429" spans="1:10" ht="33" customHeight="1" x14ac:dyDescent="0.25">
      <c r="A429" s="893" t="s">
        <v>486</v>
      </c>
      <c r="B429" s="893"/>
      <c r="C429" s="893"/>
      <c r="D429" s="893"/>
      <c r="E429" s="893"/>
      <c r="F429" s="893"/>
      <c r="G429" s="893"/>
    </row>
    <row r="430" spans="1:10" x14ac:dyDescent="0.25">
      <c r="A430" s="152"/>
      <c r="B430" s="152"/>
      <c r="C430" s="152"/>
      <c r="D430" s="152"/>
      <c r="E430" s="152"/>
      <c r="F430" s="152"/>
      <c r="G430" s="152"/>
    </row>
    <row r="431" spans="1:10" ht="15.75" customHeight="1" x14ac:dyDescent="0.25">
      <c r="A431" s="906"/>
      <c r="B431" s="906"/>
      <c r="C431" s="906"/>
      <c r="D431" s="906"/>
      <c r="E431" s="906"/>
      <c r="F431" s="906"/>
      <c r="G431" s="906"/>
    </row>
    <row r="433" spans="1:7" x14ac:dyDescent="0.25">
      <c r="E433" s="896" t="s">
        <v>242</v>
      </c>
      <c r="F433" s="896"/>
      <c r="G433" s="896"/>
    </row>
    <row r="434" spans="1:7" x14ac:dyDescent="0.25">
      <c r="E434" s="763" t="s">
        <v>409</v>
      </c>
      <c r="F434" s="763"/>
      <c r="G434" s="763"/>
    </row>
    <row r="435" spans="1:7" x14ac:dyDescent="0.25">
      <c r="E435" s="151"/>
      <c r="F435" s="151"/>
      <c r="G435" s="151"/>
    </row>
    <row r="436" spans="1:7" x14ac:dyDescent="0.25">
      <c r="E436" s="151"/>
      <c r="F436" s="151"/>
      <c r="G436" s="151"/>
    </row>
    <row r="437" spans="1:7" x14ac:dyDescent="0.25">
      <c r="A437" s="879"/>
      <c r="B437" s="763"/>
      <c r="C437" s="763"/>
      <c r="D437" s="763"/>
      <c r="E437" s="763"/>
      <c r="F437" s="763"/>
      <c r="G437" s="763"/>
    </row>
    <row r="438" spans="1:7" x14ac:dyDescent="0.25">
      <c r="A438" s="879"/>
      <c r="B438" s="879"/>
      <c r="C438" s="879"/>
      <c r="D438" s="879"/>
      <c r="E438" s="879"/>
      <c r="F438" s="879"/>
      <c r="G438" s="879"/>
    </row>
  </sheetData>
  <mergeCells count="137">
    <mergeCell ref="A431:G431"/>
    <mergeCell ref="H239:Q241"/>
    <mergeCell ref="H379:Q379"/>
    <mergeCell ref="H257:Q257"/>
    <mergeCell ref="A263:G263"/>
    <mergeCell ref="A271:G272"/>
    <mergeCell ref="B276:B277"/>
    <mergeCell ref="C276:F276"/>
    <mergeCell ref="G276:G277"/>
    <mergeCell ref="A286:G286"/>
    <mergeCell ref="A284:G284"/>
    <mergeCell ref="A349:G350"/>
    <mergeCell ref="A352:G352"/>
    <mergeCell ref="A342:G342"/>
    <mergeCell ref="A323:G323"/>
    <mergeCell ref="A325:G325"/>
    <mergeCell ref="A330:G331"/>
    <mergeCell ref="B335:B336"/>
    <mergeCell ref="C335:F335"/>
    <mergeCell ref="G335:G336"/>
    <mergeCell ref="G377:G378"/>
    <mergeCell ref="A292:G293"/>
    <mergeCell ref="A428:G428"/>
    <mergeCell ref="A385:G385"/>
    <mergeCell ref="A70:G70"/>
    <mergeCell ref="A72:G72"/>
    <mergeCell ref="A77:G77"/>
    <mergeCell ref="B81:B82"/>
    <mergeCell ref="C81:F81"/>
    <mergeCell ref="G81:G82"/>
    <mergeCell ref="H210:N210"/>
    <mergeCell ref="G217:G218"/>
    <mergeCell ref="C217:F217"/>
    <mergeCell ref="G114:G115"/>
    <mergeCell ref="A120:G120"/>
    <mergeCell ref="A122:G122"/>
    <mergeCell ref="A127:G127"/>
    <mergeCell ref="B131:B132"/>
    <mergeCell ref="C131:F131"/>
    <mergeCell ref="G131:G132"/>
    <mergeCell ref="A137:G137"/>
    <mergeCell ref="A139:G139"/>
    <mergeCell ref="A144:G144"/>
    <mergeCell ref="B148:B149"/>
    <mergeCell ref="C148:F148"/>
    <mergeCell ref="H168:P168"/>
    <mergeCell ref="A94:G94"/>
    <mergeCell ref="B98:B99"/>
    <mergeCell ref="A438:G438"/>
    <mergeCell ref="A409:G409"/>
    <mergeCell ref="E434:G434"/>
    <mergeCell ref="A230:G231"/>
    <mergeCell ref="B234:B235"/>
    <mergeCell ref="C234:F234"/>
    <mergeCell ref="G234:G235"/>
    <mergeCell ref="E433:G433"/>
    <mergeCell ref="A187:G187"/>
    <mergeCell ref="A194:G194"/>
    <mergeCell ref="B198:B199"/>
    <mergeCell ref="B217:B218"/>
    <mergeCell ref="A225:G225"/>
    <mergeCell ref="A243:G243"/>
    <mergeCell ref="A245:G245"/>
    <mergeCell ref="A265:G265"/>
    <mergeCell ref="B315:B316"/>
    <mergeCell ref="C315:F315"/>
    <mergeCell ref="G315:G316"/>
    <mergeCell ref="A344:G344"/>
    <mergeCell ref="A247:G247"/>
    <mergeCell ref="A305:G305"/>
    <mergeCell ref="B297:B298"/>
    <mergeCell ref="C297:F297"/>
    <mergeCell ref="A437:G437"/>
    <mergeCell ref="A1:E1"/>
    <mergeCell ref="A21:G22"/>
    <mergeCell ref="C114:F114"/>
    <mergeCell ref="A105:G105"/>
    <mergeCell ref="A110:G110"/>
    <mergeCell ref="B114:B115"/>
    <mergeCell ref="C65:F65"/>
    <mergeCell ref="A62:G62"/>
    <mergeCell ref="B65:B66"/>
    <mergeCell ref="A103:G103"/>
    <mergeCell ref="A87:G87"/>
    <mergeCell ref="A53:G53"/>
    <mergeCell ref="A55:G55"/>
    <mergeCell ref="A57:G57"/>
    <mergeCell ref="G65:G66"/>
    <mergeCell ref="A429:G429"/>
    <mergeCell ref="A387:G387"/>
    <mergeCell ref="A391:G392"/>
    <mergeCell ref="B396:B397"/>
    <mergeCell ref="C396:F396"/>
    <mergeCell ref="G396:G397"/>
    <mergeCell ref="G148:G149"/>
    <mergeCell ref="A89:G89"/>
    <mergeCell ref="C98:F98"/>
    <mergeCell ref="G98:G99"/>
    <mergeCell ref="A368:G368"/>
    <mergeCell ref="G198:G199"/>
    <mergeCell ref="A189:G189"/>
    <mergeCell ref="A205:G205"/>
    <mergeCell ref="C198:F198"/>
    <mergeCell ref="G297:G298"/>
    <mergeCell ref="A310:G311"/>
    <mergeCell ref="A303:G303"/>
    <mergeCell ref="B354:B355"/>
    <mergeCell ref="C354:F354"/>
    <mergeCell ref="G354:G355"/>
    <mergeCell ref="A153:G153"/>
    <mergeCell ref="A155:G155"/>
    <mergeCell ref="A160:G160"/>
    <mergeCell ref="B164:B165"/>
    <mergeCell ref="C164:F164"/>
    <mergeCell ref="G164:G165"/>
    <mergeCell ref="A170:G170"/>
    <mergeCell ref="A172:G172"/>
    <mergeCell ref="A177:G177"/>
    <mergeCell ref="B181:B182"/>
    <mergeCell ref="C181:F181"/>
    <mergeCell ref="H219:Q219"/>
    <mergeCell ref="G181:G182"/>
    <mergeCell ref="C422:F422"/>
    <mergeCell ref="A372:G373"/>
    <mergeCell ref="A366:G366"/>
    <mergeCell ref="A213:G213"/>
    <mergeCell ref="A250:G251"/>
    <mergeCell ref="B255:B256"/>
    <mergeCell ref="C255:F255"/>
    <mergeCell ref="G255:G256"/>
    <mergeCell ref="A411:G411"/>
    <mergeCell ref="A417:G418"/>
    <mergeCell ref="B422:B423"/>
    <mergeCell ref="B377:B378"/>
    <mergeCell ref="A223:G223"/>
    <mergeCell ref="G422:G423"/>
    <mergeCell ref="C377:F37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OPĆI DIO</vt:lpstr>
      <vt:lpstr>PRIHODI I PRIMICI</vt:lpstr>
      <vt:lpstr>RASHODI I IZDACI</vt:lpstr>
      <vt:lpstr>Poseban dio</vt:lpstr>
      <vt:lpstr>Kapitalni izdaci</vt:lpstr>
      <vt:lpstr>'Kapitalni izdaci'!Print_Area</vt:lpstr>
      <vt:lpstr>'OPĆI DIO'!Print_Area</vt:lpstr>
      <vt:lpstr>'PRIHODI I PRIMICI'!Print_Area</vt:lpstr>
      <vt:lpstr>'RASHODI I IZDACI'!Print_Area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Iljo Benković</dc:creator>
  <cp:lastModifiedBy>Manda Kosić</cp:lastModifiedBy>
  <cp:lastPrinted>2021-11-10T14:12:27Z</cp:lastPrinted>
  <dcterms:created xsi:type="dcterms:W3CDTF">2016-09-16T10:15:32Z</dcterms:created>
  <dcterms:modified xsi:type="dcterms:W3CDTF">2021-11-26T11:24:25Z</dcterms:modified>
</cp:coreProperties>
</file>